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jesus.garcia\Documents\JESUS GARCIA\2025\ICAI 2025\SEPTIEMBRE 2025\"/>
    </mc:Choice>
  </mc:AlternateContent>
  <xr:revisionPtr revIDLastSave="0" documentId="13_ncr:1_{E6267C84-45D1-49F6-A59D-CBBED7017FEF}" xr6:coauthVersionLast="47" xr6:coauthVersionMax="47" xr10:uidLastSave="{00000000-0000-0000-0000-000000000000}"/>
  <bookViews>
    <workbookView xWindow="-108" yWindow="-108" windowWidth="23256" windowHeight="12576" firstSheet="1" activeTab="1" xr2:uid="{00000000-000D-0000-FFFF-FFFF00000000}"/>
  </bookViews>
  <sheets>
    <sheet name="4o. TRIMESTRE" sheetId="1" state="hidden" r:id="rId1"/>
    <sheet name="3o. TRIMESTRE 2025" sheetId="2" r:id="rId2"/>
    <sheet name="2o TRIMESTRE (TODAS)" sheetId="3" state="hidden" r:id="rId3"/>
  </sheets>
  <definedNames>
    <definedName name="_xlnm.Print_Area" localSheetId="2">'2o TRIMESTRE (TODAS)'!$B$1:$H$36</definedName>
    <definedName name="_xlnm.Print_Area" localSheetId="1">'3o. TRIMESTRE 2025'!$B$1:$H$42</definedName>
    <definedName name="_xlnm.Print_Area" localSheetId="0">'4o. TRIMESTRE'!$A$1:$G$42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 l="1"/>
  <c r="F35" i="2"/>
  <c r="F33" i="2"/>
  <c r="F27" i="2"/>
  <c r="F7" i="2"/>
  <c r="E27" i="2" l="1"/>
  <c r="E13" i="2"/>
  <c r="E14" i="2"/>
  <c r="E31" i="2"/>
  <c r="E28" i="2"/>
  <c r="E29" i="2" l="1"/>
  <c r="D11" i="2" l="1"/>
  <c r="D12" i="2"/>
  <c r="D9" i="2"/>
  <c r="E36" i="2" l="1"/>
  <c r="D36" i="2" l="1"/>
  <c r="F36" i="2"/>
  <c r="G36" i="2" l="1"/>
  <c r="C37" i="2" l="1"/>
  <c r="G19" i="2" l="1"/>
  <c r="C36" i="3" l="1"/>
  <c r="G30" i="3"/>
  <c r="G34" i="3" s="1"/>
  <c r="F30" i="3"/>
  <c r="F34" i="3" s="1"/>
  <c r="D30" i="3"/>
  <c r="D34" i="3" s="1"/>
  <c r="C30" i="3"/>
  <c r="C33" i="3" s="1"/>
  <c r="E28" i="3"/>
  <c r="E21" i="3"/>
  <c r="E30" i="3" s="1"/>
  <c r="G11" i="3"/>
  <c r="F11" i="3"/>
  <c r="E11" i="3"/>
  <c r="D11" i="3"/>
  <c r="C11" i="3"/>
  <c r="E34" i="3" l="1"/>
  <c r="C12" i="3"/>
  <c r="C31" i="3"/>
  <c r="C34" i="3" s="1"/>
  <c r="D19" i="2" l="1"/>
  <c r="E19" i="2"/>
  <c r="F19" i="2"/>
  <c r="F40" i="2" s="1"/>
  <c r="C19" i="2"/>
  <c r="C39" i="2" s="1"/>
  <c r="C20" i="2" l="1"/>
  <c r="C40" i="2" s="1"/>
  <c r="C42" i="2"/>
  <c r="D40" i="2" l="1"/>
  <c r="E40" i="2"/>
  <c r="G40" i="2"/>
  <c r="F33" i="1" l="1"/>
  <c r="F35" i="1"/>
  <c r="F30" i="1"/>
  <c r="F26" i="1"/>
  <c r="F29" i="1"/>
  <c r="F34" i="1"/>
  <c r="F31" i="1"/>
  <c r="F8" i="1" l="1"/>
  <c r="B8" i="1" l="1"/>
  <c r="B7" i="1" l="1"/>
  <c r="B18" i="1" s="1"/>
  <c r="B27" i="1"/>
  <c r="B36" i="1" s="1"/>
  <c r="B29" i="1"/>
  <c r="C36" i="1" l="1"/>
  <c r="D36" i="1"/>
  <c r="E36" i="1"/>
  <c r="F36" i="1"/>
  <c r="B37" i="1" l="1"/>
  <c r="E18" i="1" l="1"/>
  <c r="B42" i="1" l="1"/>
  <c r="B39" i="1" l="1"/>
  <c r="C18" i="1"/>
  <c r="C40" i="1" l="1"/>
  <c r="D18" i="1"/>
  <c r="F18" i="1"/>
  <c r="B19" i="1" l="1"/>
  <c r="B40" i="1" s="1"/>
  <c r="F40" i="1" l="1"/>
  <c r="D40" i="1" l="1"/>
  <c r="E40" i="1"/>
</calcChain>
</file>

<file path=xl/sharedStrings.xml><?xml version="1.0" encoding="utf-8"?>
<sst xmlns="http://schemas.openxmlformats.org/spreadsheetml/2006/main" count="223" uniqueCount="132">
  <si>
    <t>DESCRIPCION DE LOS TRABAJOS</t>
  </si>
  <si>
    <t>CONTRATO MAS CONVENIO</t>
  </si>
  <si>
    <t>2DO. TRIMESTRE</t>
  </si>
  <si>
    <t>1ER. TRIMESTRE</t>
  </si>
  <si>
    <t>3ER. TRIMESTRE</t>
  </si>
  <si>
    <t>4TO. TRIMESTRE</t>
  </si>
  <si>
    <t>STATUS</t>
  </si>
  <si>
    <t>CONTRATADO</t>
  </si>
  <si>
    <t>EJECUTADO</t>
  </si>
  <si>
    <t>OBRAS TERMINADAS</t>
  </si>
  <si>
    <t>OBRAS EN PROCESO</t>
  </si>
  <si>
    <t>PROCESO</t>
  </si>
  <si>
    <t>PAGOS POR TRIMESTRES POR FACTIBILIDADES Y/O DERECHOS DE INTERCONEXION</t>
  </si>
  <si>
    <t>SUMINISTRO Y REPOSICIÓN DE 10,000 M2 DE PAVIMENTO ASFÁLTICO EN DIVERSOS SECTORES DE LAS CIUDADES: MONCLOVA Y FRONTERA, COAHUILA DE ZARAGOZA.</t>
  </si>
  <si>
    <t>TERMINADA</t>
  </si>
  <si>
    <t>PERFORACIÓN DE POZO PROFUNDO QUE SE ENCUENTRA CERCANO AL POZO CIENEGUILLAS EN MONCLOVA, COAHUILA DE ZARAGOZA.</t>
  </si>
  <si>
    <t>19-20-010</t>
  </si>
  <si>
    <t>19-10-109</t>
  </si>
  <si>
    <t>CONSTRUCCIÓN DE EDIFICIO PARA CORPORATIVO DE SIMAS UBICADO EN LA COLONIA OBRERA SUR 2 do. SECTOR EN MONCLOVA, COAHUILA.</t>
  </si>
  <si>
    <t>DE ACUERDO AL ARTICULO 63 DE LA LEY DE AGUAS PARA LOS MUNICIPIO DEL ESTADO DE COAHUILA DE ZARAGOZA, SE PUBLICA LAS INVERSIONES QUE SE REALIZAN CON LOS INGRESOS POR DERECHOS DE FACTIBILIDADES Y/O INTERCONEXION EN EL EJERCICIO 2020</t>
  </si>
  <si>
    <t>TOTAL CONTRATADO EN EL EJERCICIO 2020</t>
  </si>
  <si>
    <t>TOTAL EJECUTADO EN EL EJERCICIO 2020</t>
  </si>
  <si>
    <t>19-10-106</t>
  </si>
  <si>
    <t>19-10-107</t>
  </si>
  <si>
    <t>FABRICACIÓN DE TANQUE DE 3,200 M³ DE CAPACIDAD DE ALMACENAMIENTO DE AGUA EN COLONIA GUADALUPE DE LA CIUDAD DE MONCLOVA, COAHUILA DE ZARAGOZA</t>
  </si>
  <si>
    <t>19-10-111</t>
  </si>
  <si>
    <t>DESMONTAJE Y CAMBIO DE LOCACIÓN DE TANQUE LA BARTOLA UBICADO EN LA COLONIA GUADALUPE DE LA CIUDAD DE MONCLOVA, COAHUILA DE ZARAGOZA.</t>
  </si>
  <si>
    <t>19-10-114</t>
  </si>
  <si>
    <t>INVERSION 2020</t>
  </si>
  <si>
    <t>CONSTRUCCIÓN DE MURO DE CONTENCIÓN EN AREA DE TANQUE LA BARTOLA UBICADO EN LA COLONIA GUADALUPE EN LA CIUDAD DE MONCLOVA, COAHUILA DE ZARAGOZA.</t>
  </si>
  <si>
    <t>19-10-115</t>
  </si>
  <si>
    <t>REPOSICIÓN DE SUBCOLECTOR, CONSTRUCCIÓN DE LÍNEA MADRINA Y 43 DESCARGAS EN CALLE OAXACA Y LA CRUZ ENTRE PRIV. SONORA Y DE LA CRUZ DE LA COL. LA SIERRITA EN LA CIUDAD DE FRONTERA, COAHUILA DE ZARAGOZA.</t>
  </si>
  <si>
    <t>LO-805018978-E1-2019</t>
  </si>
  <si>
    <t>LO-805018978-E2-2019</t>
  </si>
  <si>
    <t>ELABORACIÓN DE INGENIERÍA DE DETALLE PARA PLANTA DE TRATAMIENTO DE AGUAS NEGRAS, ZONA NORTE DE MONCLOVA, COAHUILA DE ZARAGOZA.</t>
  </si>
  <si>
    <t>REPOSICIÓN DE COLECTOR, ATARJEA Y 113 DESCARGAS EN LA ZONA URBANA DE MONCLOVA Y FRONTERA, COAHUILA DE ZARAGOZA.</t>
  </si>
  <si>
    <t>20-10-101</t>
  </si>
  <si>
    <t>20-10-103</t>
  </si>
  <si>
    <t>CONSTRUCCIÓN DE BARDA PERIMETRAL EN POZO CIENEGUILLAS UBICADO EN LA COLONIA 288 EN LA CIUDAD DE MONCLOVA, COAHUILA DE ZARAGOZA.</t>
  </si>
  <si>
    <t>20-10-105</t>
  </si>
  <si>
    <t>PRUEBAS A TERRACERÍAS Y PAVIMENTOS EN LAS CIUDADES DE MONCLOVA Y FRONTERA, COAHUILA DE ZARAGOZA.</t>
  </si>
  <si>
    <t>20-10-107</t>
  </si>
  <si>
    <t>CONSTRUCCIÓN  DE 839.00 M.L. DE LÍNEA DE 10” DEL POZO CIENEGUILLAS AL TANQUE “LOMA ALTA” UBICADOS EN LA CIUDAD DE MONCLOVA, COAHUILA DE ZARAGOZA.</t>
  </si>
  <si>
    <t>20-20-001</t>
  </si>
  <si>
    <t>CONSTRUCCIÓN  DE INFRAESTRUCTURA PARA EL FUNCIONAMIENTO DEL POZO CIENEGUILLAS 2 LOCALIZADO A UN COSTADO DE LA AV. LAS TORRES EN LA CIUDAD DE MONCLOVA, COAHUILA DE ZARAGOZA.</t>
  </si>
  <si>
    <t>20-20-002</t>
  </si>
  <si>
    <t>INSTALACIÓN DE 5,000 (CINCO MIL) MEDIDORES EN SECTORES COMERCIALES 8, AL 12, EJIDO LA CRUZ Y 8 DE ENERO EN MONCLOVA Y FRONTERA, COAHUILA DE ZARAGOZA.</t>
  </si>
  <si>
    <t>20-20-004</t>
  </si>
  <si>
    <t>REPOSICIÓN Y REUBICACIÓN DE LINEA DE AGUA, ATARJEA, 17 TOMAS Y 17 DESCARGAS DOMICILIARIAS EN AV. EL POTRERO ENTRE 5 DE FEBRERO Y MADRID DE LA COL. LAS FLORES EN LA CIUDAD DE MONCLOVA, COAHUILA DE ZARAGOZA.</t>
  </si>
  <si>
    <t>20-20-005</t>
  </si>
  <si>
    <t>REPOSICIÓN Y REUBICACIÓN DE LINEA DE AGUA, ATARJEA, 13 TOMAS Y 36 DESCARGAS DOMICILIARIAS EN CALLES MADRID ENTRE AV. EL POTRERO Y AV. REVOLUCIÓN MEXICANA Y EN CALLE CAMELIA ENTRE MADRID Y AV. REVOLUCIÓN MEXICANA DE LA COL. LAS FLORES EN LA CIUDAD DE MONCLOVA, COAHUILA DE ZARAGOZA.</t>
  </si>
  <si>
    <t>20-20-006</t>
  </si>
  <si>
    <t>SUMINISTRO DE PAVIMENTO ASFÁLTICO EN DIVERSAS CALLES DE LA CIUDAD DE MONCLOVA COAHUILA</t>
  </si>
  <si>
    <t>20-10-109</t>
  </si>
  <si>
    <t>20-10-110</t>
  </si>
  <si>
    <t>CONSTRUCCIÓN DE PAVIMENTO Y/O BANQUETA DE CONCRETO, PARA DIFERENTES PUNTOS DE LAS CIUDADES: MONCLOVA Y FRONTERA, COAHUILA DE ZARAGOZA</t>
  </si>
  <si>
    <t>CODIGO DE CLASIFICACIÓN</t>
  </si>
  <si>
    <t>DE ACUERDO AL ARTICULO 63 DE LA LEY DE AGUAS PARA LOS MUNICIPIO DEL ESTADO DE COAHUILA DE ZARAGOZA, SE PUBLICA LAS INVERSIONES QUE SE REALIZAN CON LOS INGRESOS POR DERECHOS DE FACTIBILIDADES Y/O INTERCONEXION EN EL EJERCICIO 2022</t>
  </si>
  <si>
    <t>TOTAL CONTRATADO EN EL EJERCICIO 2022</t>
  </si>
  <si>
    <t>TOTAL EJECUTADO EN EL EJERCICIO 2022</t>
  </si>
  <si>
    <t>INVERSION 2022</t>
  </si>
  <si>
    <t xml:space="preserve">REPOSICION Y CAMBIO DE DIAMETRO DE 494.30 M.L. DE TUBERIA PVC DE 14" EN BLVD. HAROLD R. PAPE ENTRE AV. 2 Y PUENTE DE AHMSA A LA ALTURA DE LA COL. OBRERA NORTE DE LA CIUDAD DE MONCLOVA, COAHUILA DE ZARAGOZA
</t>
  </si>
  <si>
    <t>22-20-002</t>
  </si>
  <si>
    <t>CONSTRUCCIÓN DE 30.00 M.L. DE GARZA DE 16” DE DIÁMETRO CON TUBERÍA DE ACERO, EN CRUCE DEL RIO MONCLOVA A LA ALTURA DE LA EMPRESA REBASA EN LA CIUDAD DE MONCLOVA, COAHUILA DE ZARAGOZA.</t>
  </si>
  <si>
    <t>22-20-003</t>
  </si>
  <si>
    <t>REPOSICIÓN DE 121.00 M.L. DE RED DE AGUA DE 4” DE DIÁMETRO, EN CALLE PRESIDENTE CARRANZA ENTRE CALLES 5 DE MAYO Y DE LA FUENTE EN LA ZONA CENTRO DE CIUDAD FRONTERA, COAHUILA DE ZARAGOZA.</t>
  </si>
  <si>
    <t>22-20-004</t>
  </si>
  <si>
    <t>22-20-005</t>
  </si>
  <si>
    <t>22-20-006</t>
  </si>
  <si>
    <t>22-20-007</t>
  </si>
  <si>
    <t>22-20-008</t>
  </si>
  <si>
    <t>22-20-009</t>
  </si>
  <si>
    <t>22-20-010</t>
  </si>
  <si>
    <t>REPOSICIÓN DE 655.50 M.L. DE RED DE AGUA DE 6” DE DIÁMETRO, EN CALLE HUEMAC ENTRE CUAUHTEMOC Y TAVATZIN DE LA COL. ANAHUAC EN LA CIUDAD DE MONCLOVA, COAHUILA DE ZARAGOZA.</t>
  </si>
  <si>
    <t>SUMINISTRO Y APLICACIÓN DE RECUBRIMIENTO IMPERMEABLE EN EL INTERIOR DE PILA SANTA EULALIA UBICADA EN LA CIUDAD DE MONCLOVA, COAHUILA DE ZARAGOZA.</t>
  </si>
  <si>
    <t>CONSTRUCCIÓN DE INFRAESTRUCTURA Y ACONDICIONAMIENTO PARA FUNCIONAMIENTO DE COMUNICACIÓN, SEGURIDAD Y CONTROL EN PILA GUERRERO, UBICADA EN LA CIUDAD DE MONCLOVA, COAHUILA DE ZARAGOZA.</t>
  </si>
  <si>
    <t>REPOSICION DE SUBCOLECTOR, ATARJEA Y DESCARGAS DOMICILIARIAS (MANO DE OBRA) EN COLONIA LA LOMA DE LA CIUDAD DE MONCLOVA, COAHUILA DE ZARAGOZA.</t>
  </si>
  <si>
    <t>CONSTRUCCIÓN DE CASETA CON EQUIPO DE BOMBEO, CON SISTEMA DE ARRANQUE Y PARO AUTOMATIZADO EN CALLE JESUS MUÑOZ CON SAN MIGUEL EN COLONIA EL PUEBLO DE LA CIUDAD DE MONCLOVA, COAHUILA DE ZARAGOZA.</t>
  </si>
  <si>
    <t>ALIMENTACIÓN ELÉCTRICA SUBTERRANEA DE POZO TORRES A TANQUE TORRES UBICADOS EN LA CIUDAD DE MONCLOVA, COAHUILA DE ZARAGOZA.</t>
  </si>
  <si>
    <t>PRUEBAS A TERRACERÍAS Y PAVIMENTOS EN LAS CIUDADES DE MONCLOVA Y FRONTERA, COAHUILA DE ZARAGOZA</t>
  </si>
  <si>
    <t>22-10-104</t>
  </si>
  <si>
    <t>22-10-105</t>
  </si>
  <si>
    <t>REPOSICION DE 205 TOMAS DOMICILIARIAS EN COLONIA JARDINES AEROPUERTO DE LA CIUDAD DE FRONTERA, COAHUILA DE ZARAGOZA</t>
  </si>
  <si>
    <t>4C.3.2.2022.2</t>
  </si>
  <si>
    <t>4C.3.2.2022.3</t>
  </si>
  <si>
    <t>4C.3.2.2022.4</t>
  </si>
  <si>
    <t>4C.3.2.2022.5</t>
  </si>
  <si>
    <t>4C.3.2.2022.6</t>
  </si>
  <si>
    <t>4C.3.2.2022.7</t>
  </si>
  <si>
    <t>4C.3.2.2022.8</t>
  </si>
  <si>
    <t>4C.3.2.2022.9</t>
  </si>
  <si>
    <t>4C.3.2.2022.10</t>
  </si>
  <si>
    <t>4C.3.2.2022.11</t>
  </si>
  <si>
    <t>4C.3.2.2022.12</t>
  </si>
  <si>
    <t>REHABILITACIÓN DE POZO TORRES 2, TORRES 3, CARNERO, VIBORILLAS 5 Y POZO 5A UBICADOS EN LAS CIUDADES MONCLOVA Y FRONTERA, COAHUILA DE ZARAGOZA</t>
  </si>
  <si>
    <t>4C.3.2.2024.06</t>
  </si>
  <si>
    <t>4C.3.2.2024.07</t>
  </si>
  <si>
    <t>CONSTRUCCIÓN DE 679 METROS DE EMISOR A LA ALTURA DE LA COL. VILLAS DEL NORTE AL NORTE DE LA CIUDAD DE MONCLOVA, COAHUILA DE ZARAGOZA</t>
  </si>
  <si>
    <t>INVERSION 2025</t>
  </si>
  <si>
    <t>DE ACUERDO AL ARTICULO 63 DE LA LEY DE AGUAS PARA LOS MUNICIPIO DEL ESTADO DE COAHUILA DE ZARAGOZA, SE PUBLICA LAS INVERSIONES QUE SE REALIZAN CON LOS INGRESOS POR DERECHOS DE FACTIBILIDADES Y/O INTERCONEXION EN EL EJERCICIO 2025</t>
  </si>
  <si>
    <t>REPOSICIÓN DE COLECTOR EN BLVD. HAROLD R. PAPE Y CALLE LUIS DE CERVANTES DE LA COL. ASTURIAS EN LA CIUDAD DE MONCLOVA, COAHUILA DE ZARAGOZA</t>
  </si>
  <si>
    <t>CONSTRUCCION DE BARDA PERIMETRAL EN PILA LOMA ALTA UBICADA EN MONCLOVA</t>
  </si>
  <si>
    <t>REPOSICIÓN Y CAMBIO DE DIÁMETRO EN CARR. 57 ENTRE AVE. 2 Y AVE. 4 COL. OBRERA SUR EN LA CIUDAD DE MONCLOVA, COAHUILA DE ZARAGOZA”.</t>
  </si>
  <si>
    <t>REPOSICIÓN Y CAMBIO DE DIÁMETRO DE 495 M.L. DE RED DE 4” Y TOMAS DOMICILIARIAS EN CALLE EMILIANO ZAPATA ENTRE BLVD. MIRAVALLE Y CALLE LUCIO BLANCO DE LA COL. CAÑADA NORTE EN LA CIUDAD DE MONCLOVA, COAHUILA DE ZARAGOZA</t>
  </si>
  <si>
    <t>REPOSICIÓN DE ATARJEA, SUBCOLECTOR Y COLECTOR EN LA ZONA URBANA DE MONCLOVA, COAHUILA.</t>
  </si>
  <si>
    <t>4C.3.2.2024.08</t>
  </si>
  <si>
    <t>4C.3.2.2024.09</t>
  </si>
  <si>
    <t>4C.3.2.2024.10</t>
  </si>
  <si>
    <t>4C.3.2.2025.01</t>
  </si>
  <si>
    <t>4C.3.2.2024.11</t>
  </si>
  <si>
    <t>TOTAL CONTRATADO EN EL EJERCICIO 2025</t>
  </si>
  <si>
    <t>TOTAL EJECUTADO EN EL EJERCICIO 2025</t>
  </si>
  <si>
    <t>REPOSICIÓN DE ATARJEA, SUBCOLECTOR Y COLECTOR EN LA ZONA URBANA DE FRONTERA, COAHUILA.</t>
  </si>
  <si>
    <t>4C.3.2.2025.02</t>
  </si>
  <si>
    <t>4C.3.2.2025.03</t>
  </si>
  <si>
    <t>4C.3.2.2025.04</t>
  </si>
  <si>
    <t>4C.3.2.2025.05</t>
  </si>
  <si>
    <t>4C.3.2.2025.06</t>
  </si>
  <si>
    <t>REPOSICIÓN DE 475 M.L. DE RED DE AGUA DE 4” Y 74 TOMAS DOMICILIARIAS EN CALLE GERANIO ENTRE DURANGO Y ARROYO EN LA COLONIA BORJA EN CIUDAD DE FRONTERA, COAHUILA DE ZARAGOZA</t>
  </si>
  <si>
    <t>REPOSICIÓN DE 162.30 M.L. DE RED DE AGUA DE 4” Y 23 TOMAS DOMICILIARIAS EN CALLE 14 ENTRE CALLES 9 Y 11 EN LA COLONIA HIPÓDROMO EN LA CIUDAD DE MONCLOVA, COAHUILA DE ZARAGOZA</t>
  </si>
  <si>
    <t>SUMINISTRO Y REPOSICIÓN DE 6,000 M2. DE PAVIMENTO ASFALTICO EN DIVERSOS SECTORES DE
LA CIUDAD DE FRONTERA, COAHUILA DE ZARAGOZA</t>
  </si>
  <si>
    <t>REPOSICIÓN DE 168.00 M.L. DE RED DE AGUA DE 12” EN CALLE GUERRERO ENTRE ABASOLO Y OCAMPO, REPOSICIÓN DE 480 M.L. DE RED DE AGUA DE 4” EN CALLE V. CARRANZA ENTRE JESUS SILVA Y ZARAGOZA DE LA ZONA CENTRO DE LA CIUDAD DE MONCLOVA, COAHUILA DE ZARAGOZA</t>
  </si>
  <si>
    <t>REPOSICIÓN DE 705.60 M.L. DE RED DE AGUA DE 4” Y 91 TOMAS DOMICILIARIAS EN CALLE AMADO NERVO ENTRE MANUEL M. PONCE Y YOLAR, CALLES YOLAR Y JUVENTINO ROSAS ENTRE DEL PASO Y COAHUILA DE LA COL. 1° DE MAYO.  EN LA CIUDAD DE MONCLOVA, COAHUILA DE ZARAGOZA</t>
  </si>
  <si>
    <t>4C.3.2.2025.07</t>
  </si>
  <si>
    <t>4C.3.2.2025.08</t>
  </si>
  <si>
    <t>4C.3.2.2025.09</t>
  </si>
  <si>
    <t>4C.3.2.2025.10</t>
  </si>
  <si>
    <t>4C.3.2.2025.11</t>
  </si>
  <si>
    <t>REPOSICIÓN DE 172.90 M.L. DE RED DE AGUA DE 4” Y 14 TOMAS DOMICILIARIAS EN CALLE SINALOA ENTRE CALLES ALMADEN Y V. GUERRERO EN LA COLONIA BELLAVISTA EN LA CIUDAD DE FRONTERA, COAHUILA DE ZARAGOZA.</t>
  </si>
  <si>
    <t>REPOSICIÓN DE 42.00 M.L. DE LÍNEA DE AGUA DE 6” EN EL LIBRAMIENTO CARLOS SALINAS DE GORTARI EN LA ZONA INDUSTRIAL DE LA CIUDAD DE FRONTERA, COAHUILA DE ZARAGOZA.</t>
  </si>
  <si>
    <t>REPOSICIÓN Y CAMBIO DE DIÁMETRO DE 2 ½” A 4” DE RED Y 64 TOMAS EN CALLE FELIPE PESCADOR ENTRE AV. ORIENTAL Y 1° DE MAYO DE LA COL. BORJA DE LA CIUDAD DE FRONTERA, COAHUILA DE ZARAGOZA</t>
  </si>
  <si>
    <t>REPOSICIÓN Y CAMBIO DE DIAMETRO 2 1/2" A 4" DE RED Y 58 TOMAS EN CALLE EULALIO GUTIERREZ ENTRE FRANCISCO DE LUNA Y ARROYO HONDO DE LA CALABAZA COL. BORJA   DE LA CIUDAD DE FRONTERA, COAHUILA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</si>
</sst>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2C0A]\ * #,##0.00_ ;_ [$$-2C0A]\ * \-#,##0.00_ ;_ [$$-2C0A]\ * &quot;-&quot;??_ ;_ @_ "/>
  </numFmts>
  <fonts count="10" x14ac:knownFonts="1">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sz val="16"/>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8"/>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15"/>
        <bgColor indexed="9"/>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2" fillId="0" borderId="0"/>
    <xf numFmtId="164" fontId="2" fillId="0" borderId="0" applyFont="0" applyFill="0" applyBorder="0" applyAlignment="0" applyProtection="0"/>
    <xf numFmtId="44" fontId="6" fillId="0" borderId="0" applyFont="0" applyFill="0" applyBorder="0" applyAlignment="0" applyProtection="0"/>
  </cellStyleXfs>
  <cellXfs count="37">
    <xf numFmtId="0" fontId="0" fillId="0" borderId="0" xfId="0"/>
    <xf numFmtId="0" fontId="3" fillId="0" borderId="0" xfId="1" applyFont="1" applyAlignment="1">
      <alignment horizontal="justify" vertical="center" wrapText="1"/>
    </xf>
    <xf numFmtId="0" fontId="3" fillId="0" borderId="0" xfId="2" applyFont="1" applyAlignment="1">
      <alignment vertical="center" wrapText="1"/>
    </xf>
    <xf numFmtId="165" fontId="1" fillId="0" borderId="0" xfId="0" applyNumberFormat="1" applyFont="1"/>
    <xf numFmtId="165" fontId="0" fillId="0" borderId="0" xfId="0" applyNumberFormat="1"/>
    <xf numFmtId="0" fontId="1" fillId="0" borderId="0" xfId="0" applyFont="1" applyAlignment="1">
      <alignment vertical="justify"/>
    </xf>
    <xf numFmtId="44" fontId="0" fillId="0" borderId="0" xfId="0" applyNumberFormat="1"/>
    <xf numFmtId="44" fontId="1" fillId="0" borderId="0" xfId="0" applyNumberFormat="1" applyFont="1"/>
    <xf numFmtId="44" fontId="1" fillId="0" borderId="0" xfId="4" applyFont="1"/>
    <xf numFmtId="0" fontId="1" fillId="0" borderId="0" xfId="0" applyFont="1"/>
    <xf numFmtId="0" fontId="4" fillId="2" borderId="0" xfId="1" applyFont="1" applyFill="1" applyAlignment="1">
      <alignment horizontal="right" vertical="top" wrapText="1"/>
    </xf>
    <xf numFmtId="165" fontId="4" fillId="0" borderId="1" xfId="3" applyNumberFormat="1" applyFont="1" applyFill="1" applyBorder="1" applyAlignment="1">
      <alignment horizontal="center" vertical="center"/>
    </xf>
    <xf numFmtId="0" fontId="8" fillId="0" borderId="1" xfId="0" applyFont="1" applyBorder="1" applyAlignment="1">
      <alignment horizontal="center" vertical="center" wrapText="1"/>
    </xf>
    <xf numFmtId="44" fontId="3" fillId="0" borderId="1" xfId="3" applyNumberFormat="1" applyFont="1" applyFill="1" applyBorder="1" applyAlignment="1">
      <alignment vertical="center"/>
    </xf>
    <xf numFmtId="8" fontId="4" fillId="0" borderId="1" xfId="3" applyNumberFormat="1" applyFont="1" applyFill="1" applyBorder="1" applyAlignment="1">
      <alignment vertical="center"/>
    </xf>
    <xf numFmtId="0" fontId="0" fillId="0" borderId="0" xfId="0" applyAlignment="1">
      <alignment horizontal="center" vertical="center"/>
    </xf>
    <xf numFmtId="0" fontId="3" fillId="0" borderId="1" xfId="1" applyFont="1" applyBorder="1" applyAlignment="1">
      <alignment horizontal="justify" vertical="center" wrapText="1"/>
    </xf>
    <xf numFmtId="44" fontId="3" fillId="0" borderId="1" xfId="2" applyNumberFormat="1" applyFont="1" applyBorder="1" applyAlignment="1">
      <alignment vertical="center" wrapText="1"/>
    </xf>
    <xf numFmtId="43" fontId="3" fillId="0" borderId="1" xfId="2" applyNumberFormat="1" applyFont="1" applyBorder="1" applyAlignment="1">
      <alignment vertical="center" wrapText="1"/>
    </xf>
    <xf numFmtId="44" fontId="1" fillId="0" borderId="0" xfId="0" applyNumberFormat="1" applyFont="1" applyAlignment="1">
      <alignment horizontal="center" vertical="center"/>
    </xf>
    <xf numFmtId="44" fontId="0" fillId="0" borderId="0" xfId="4" applyFont="1"/>
    <xf numFmtId="4" fontId="3" fillId="0" borderId="1" xfId="2" applyNumberFormat="1" applyFont="1" applyBorder="1" applyAlignment="1">
      <alignment vertical="center" wrapText="1"/>
    </xf>
    <xf numFmtId="44" fontId="4" fillId="0" borderId="1" xfId="3" applyNumberFormat="1" applyFont="1" applyFill="1" applyBorder="1" applyAlignment="1">
      <alignment vertical="center"/>
    </xf>
    <xf numFmtId="8" fontId="3" fillId="0" borderId="1" xfId="2" applyNumberFormat="1" applyFont="1" applyBorder="1" applyAlignment="1">
      <alignment vertical="center" wrapText="1"/>
    </xf>
    <xf numFmtId="4" fontId="0" fillId="0" borderId="0" xfId="0" applyNumberFormat="1" applyAlignment="1">
      <alignment horizontal="center" vertical="center"/>
    </xf>
    <xf numFmtId="165" fontId="4" fillId="0" borderId="0" xfId="3" applyNumberFormat="1" applyFont="1" applyFill="1" applyBorder="1" applyAlignment="1">
      <alignment horizontal="center" vertical="center"/>
    </xf>
    <xf numFmtId="4" fontId="0" fillId="0" borderId="0" xfId="0" applyNumberFormat="1"/>
    <xf numFmtId="0" fontId="0" fillId="0" borderId="1" xfId="0" applyBorder="1"/>
    <xf numFmtId="0" fontId="0" fillId="0" borderId="1" xfId="0" applyBorder="1" applyAlignment="1">
      <alignment horizontal="center" vertical="center"/>
    </xf>
    <xf numFmtId="0" fontId="3" fillId="0" borderId="1" xfId="1" applyFont="1" applyBorder="1" applyAlignment="1">
      <alignment horizontal="justify" vertical="top" wrapText="1"/>
    </xf>
    <xf numFmtId="44" fontId="0" fillId="0" borderId="0" xfId="0" applyNumberFormat="1" applyAlignment="1">
      <alignment horizontal="center" vertical="center"/>
    </xf>
    <xf numFmtId="0" fontId="1" fillId="0" borderId="0" xfId="0" applyFont="1" applyAlignment="1">
      <alignment horizontal="center" vertical="center"/>
    </xf>
    <xf numFmtId="0" fontId="4" fillId="3" borderId="1" xfId="2" applyFont="1" applyFill="1" applyBorder="1" applyAlignment="1">
      <alignment horizontal="center" vertical="center" wrapText="1"/>
    </xf>
    <xf numFmtId="0" fontId="1" fillId="0" borderId="2" xfId="0" applyFont="1" applyBorder="1" applyAlignment="1">
      <alignment horizontal="center"/>
    </xf>
    <xf numFmtId="0" fontId="4" fillId="3" borderId="1" xfId="1" applyFont="1" applyFill="1" applyBorder="1" applyAlignment="1">
      <alignment horizontal="center" vertical="center" wrapText="1"/>
    </xf>
    <xf numFmtId="0" fontId="7" fillId="0" borderId="0" xfId="0" applyFont="1" applyAlignment="1">
      <alignment horizontal="center" vertical="justify"/>
    </xf>
    <xf numFmtId="0" fontId="5" fillId="0" borderId="0" xfId="0" applyFont="1" applyAlignment="1">
      <alignment horizontal="center" vertical="justify"/>
    </xf>
  </cellXfs>
  <cellStyles count="5">
    <cellStyle name="Moneda" xfId="4" builtinId="4"/>
    <cellStyle name="Moneda 3" xfId="3" xr:uid="{00000000-0005-0000-0000-000001000000}"/>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workbookViewId="0">
      <selection activeCell="J8" sqref="J8"/>
    </sheetView>
  </sheetViews>
  <sheetFormatPr baseColWidth="10" defaultRowHeight="14.4" x14ac:dyDescent="0.3"/>
  <cols>
    <col min="1" max="1" width="44" customWidth="1"/>
    <col min="2" max="2" width="16.33203125" customWidth="1"/>
    <col min="3" max="3" width="14.5546875" customWidth="1"/>
    <col min="4" max="4" width="15" customWidth="1"/>
    <col min="5" max="5" width="15" bestFit="1" customWidth="1"/>
    <col min="6" max="6" width="14.6640625" customWidth="1"/>
    <col min="7" max="7" width="15.44140625" customWidth="1"/>
    <col min="8" max="8" width="14.109375" bestFit="1" customWidth="1"/>
    <col min="9" max="9" width="18.88671875" customWidth="1"/>
    <col min="10" max="11" width="11.44140625" customWidth="1"/>
    <col min="12" max="12" width="20.5546875" style="15" customWidth="1"/>
    <col min="13" max="13" width="67.88671875" style="15" customWidth="1"/>
    <col min="14" max="14" width="14.109375" bestFit="1" customWidth="1"/>
  </cols>
  <sheetData>
    <row r="1" spans="1:12" ht="33" customHeight="1" x14ac:dyDescent="0.3">
      <c r="A1" s="35" t="s">
        <v>19</v>
      </c>
      <c r="B1" s="36"/>
      <c r="C1" s="36"/>
      <c r="D1" s="36"/>
      <c r="E1" s="36"/>
      <c r="F1" s="36"/>
      <c r="G1" s="36"/>
    </row>
    <row r="2" spans="1:12" x14ac:dyDescent="0.3">
      <c r="A2" s="9" t="s">
        <v>9</v>
      </c>
      <c r="B2" s="33" t="s">
        <v>28</v>
      </c>
      <c r="C2" s="33"/>
      <c r="D2" s="33"/>
      <c r="E2" s="33"/>
      <c r="F2" s="33"/>
      <c r="G2" s="33"/>
    </row>
    <row r="3" spans="1:12" ht="15" customHeight="1" x14ac:dyDescent="0.3">
      <c r="A3" s="34" t="s">
        <v>0</v>
      </c>
      <c r="B3" s="32" t="s">
        <v>1</v>
      </c>
      <c r="C3" s="32" t="s">
        <v>3</v>
      </c>
      <c r="D3" s="32" t="s">
        <v>2</v>
      </c>
      <c r="E3" s="32" t="s">
        <v>4</v>
      </c>
      <c r="F3" s="32" t="s">
        <v>5</v>
      </c>
      <c r="G3" s="32" t="s">
        <v>6</v>
      </c>
    </row>
    <row r="4" spans="1:12" x14ac:dyDescent="0.3">
      <c r="A4" s="34"/>
      <c r="B4" s="32"/>
      <c r="C4" s="32"/>
      <c r="D4" s="32"/>
      <c r="E4" s="32"/>
      <c r="F4" s="32"/>
      <c r="G4" s="32"/>
    </row>
    <row r="5" spans="1:12" ht="8.25" customHeight="1" x14ac:dyDescent="0.3">
      <c r="A5" s="1"/>
      <c r="B5" s="2"/>
      <c r="C5" s="2"/>
      <c r="D5" s="2"/>
      <c r="E5" s="2"/>
      <c r="F5" s="2"/>
      <c r="G5" s="2"/>
    </row>
    <row r="6" spans="1:12" x14ac:dyDescent="0.3">
      <c r="A6" s="12"/>
      <c r="B6" s="14"/>
      <c r="C6" s="13"/>
      <c r="D6" s="13"/>
      <c r="E6" s="13"/>
      <c r="F6" s="13"/>
      <c r="G6" s="11"/>
    </row>
    <row r="7" spans="1:12" ht="57" x14ac:dyDescent="0.3">
      <c r="A7" s="16" t="s">
        <v>31</v>
      </c>
      <c r="B7" s="22">
        <f>2951956.51*1.25</f>
        <v>3689945.6374999997</v>
      </c>
      <c r="C7" s="17">
        <v>483524.24999999994</v>
      </c>
      <c r="D7" s="21">
        <v>1434453.96</v>
      </c>
      <c r="E7" s="17">
        <v>1033978.29</v>
      </c>
      <c r="F7" s="17">
        <v>722215.98</v>
      </c>
      <c r="G7" s="11" t="s">
        <v>14</v>
      </c>
      <c r="L7" s="15" t="s">
        <v>32</v>
      </c>
    </row>
    <row r="8" spans="1:12" ht="34.200000000000003" x14ac:dyDescent="0.3">
      <c r="A8" s="16" t="s">
        <v>34</v>
      </c>
      <c r="B8" s="22">
        <f>3760401.95+562351.55</f>
        <v>4322753.5</v>
      </c>
      <c r="C8" s="17">
        <v>308411.06</v>
      </c>
      <c r="D8" s="17">
        <v>1043626.21</v>
      </c>
      <c r="E8" s="17">
        <v>1444629.52</v>
      </c>
      <c r="F8" s="17">
        <f>200000+1326086.71</f>
        <v>1526086.71</v>
      </c>
      <c r="G8" s="11" t="s">
        <v>14</v>
      </c>
      <c r="L8" s="15" t="s">
        <v>33</v>
      </c>
    </row>
    <row r="9" spans="1:12" ht="34.200000000000003" x14ac:dyDescent="0.3">
      <c r="A9" s="16" t="s">
        <v>38</v>
      </c>
      <c r="B9" s="22">
        <v>250267.74</v>
      </c>
      <c r="C9" s="17"/>
      <c r="D9" s="17">
        <v>119240.78</v>
      </c>
      <c r="E9" s="17"/>
      <c r="F9" s="17">
        <v>115693.11</v>
      </c>
      <c r="G9" s="11" t="s">
        <v>14</v>
      </c>
      <c r="L9" s="15" t="s">
        <v>39</v>
      </c>
    </row>
    <row r="10" spans="1:12" ht="57" x14ac:dyDescent="0.3">
      <c r="A10" s="16" t="s">
        <v>44</v>
      </c>
      <c r="B10" s="22">
        <v>2122656.2999999998</v>
      </c>
      <c r="C10" s="17"/>
      <c r="D10" s="17">
        <v>636796.8899999999</v>
      </c>
      <c r="E10" s="17">
        <v>921354.19</v>
      </c>
      <c r="F10" s="17">
        <v>326948.56</v>
      </c>
      <c r="G10" s="11" t="s">
        <v>14</v>
      </c>
      <c r="L10" s="15" t="s">
        <v>45</v>
      </c>
    </row>
    <row r="11" spans="1:12" ht="45.6" x14ac:dyDescent="0.3">
      <c r="A11" s="16" t="s">
        <v>42</v>
      </c>
      <c r="B11" s="22">
        <v>1678851.93</v>
      </c>
      <c r="C11" s="17"/>
      <c r="D11" s="17">
        <v>1011367.0800000001</v>
      </c>
      <c r="E11" s="17">
        <v>667212.56000000006</v>
      </c>
      <c r="F11" s="17"/>
      <c r="G11" s="11" t="s">
        <v>14</v>
      </c>
      <c r="L11" s="15" t="s">
        <v>43</v>
      </c>
    </row>
    <row r="12" spans="1:12" ht="57" x14ac:dyDescent="0.3">
      <c r="A12" s="16" t="s">
        <v>48</v>
      </c>
      <c r="B12" s="22">
        <v>685947.2</v>
      </c>
      <c r="C12" s="17"/>
      <c r="D12" s="18"/>
      <c r="E12" s="17">
        <v>340521.7</v>
      </c>
      <c r="F12" s="17"/>
      <c r="G12" s="11" t="s">
        <v>14</v>
      </c>
      <c r="L12" s="15" t="s">
        <v>49</v>
      </c>
    </row>
    <row r="13" spans="1:12" ht="79.8" x14ac:dyDescent="0.3">
      <c r="A13" s="16" t="s">
        <v>50</v>
      </c>
      <c r="B13" s="14">
        <v>1065411.44</v>
      </c>
      <c r="C13" s="17"/>
      <c r="D13" s="18"/>
      <c r="E13" s="17">
        <v>395713.26</v>
      </c>
      <c r="F13" s="17">
        <v>605816.15</v>
      </c>
      <c r="G13" s="11" t="s">
        <v>14</v>
      </c>
      <c r="L13" s="15" t="s">
        <v>51</v>
      </c>
    </row>
    <row r="14" spans="1:12" ht="34.200000000000003" x14ac:dyDescent="0.3">
      <c r="A14" s="16" t="s">
        <v>18</v>
      </c>
      <c r="B14" s="14">
        <v>4380945.3</v>
      </c>
      <c r="C14" s="18">
        <v>813432.78</v>
      </c>
      <c r="D14" s="18">
        <v>1053696.24</v>
      </c>
      <c r="E14" s="18">
        <v>173421.34</v>
      </c>
      <c r="F14" s="17"/>
      <c r="G14" s="11" t="s">
        <v>14</v>
      </c>
      <c r="L14" s="15" t="s">
        <v>17</v>
      </c>
    </row>
    <row r="15" spans="1:12" ht="34.200000000000003" x14ac:dyDescent="0.3">
      <c r="A15" s="16" t="s">
        <v>15</v>
      </c>
      <c r="B15" s="22">
        <v>3729429.2800000003</v>
      </c>
      <c r="C15" s="17">
        <v>0</v>
      </c>
      <c r="D15" s="18">
        <v>0</v>
      </c>
      <c r="E15" s="17">
        <v>0</v>
      </c>
      <c r="F15" s="17">
        <v>87604.24</v>
      </c>
      <c r="G15" s="11" t="s">
        <v>14</v>
      </c>
      <c r="L15" s="15" t="s">
        <v>16</v>
      </c>
    </row>
    <row r="16" spans="1:12" x14ac:dyDescent="0.3">
      <c r="A16" s="12"/>
      <c r="B16" s="14"/>
      <c r="C16" s="13"/>
      <c r="D16" s="13"/>
      <c r="E16" s="13"/>
      <c r="F16" s="13"/>
      <c r="G16" s="11"/>
    </row>
    <row r="17" spans="1:12" x14ac:dyDescent="0.3">
      <c r="A17" s="12"/>
      <c r="B17" s="14"/>
      <c r="C17" s="13"/>
      <c r="D17" s="13"/>
      <c r="E17" s="13"/>
      <c r="F17" s="13"/>
      <c r="G17" s="11"/>
    </row>
    <row r="18" spans="1:12" ht="14.25" customHeight="1" x14ac:dyDescent="0.3">
      <c r="A18" s="10" t="s">
        <v>7</v>
      </c>
      <c r="B18" s="3">
        <f>SUM(B6:B17)</f>
        <v>21926208.327499997</v>
      </c>
      <c r="C18" s="3">
        <f>SUM(C6:C17)</f>
        <v>1605368.0899999999</v>
      </c>
      <c r="D18" s="3">
        <f>SUM(D6:D17)</f>
        <v>5299181.16</v>
      </c>
      <c r="E18" s="3">
        <f>SUM(E6:E17)</f>
        <v>4976830.8599999994</v>
      </c>
      <c r="F18" s="3">
        <f>SUM(F6:F17)</f>
        <v>3384364.75</v>
      </c>
    </row>
    <row r="19" spans="1:12" x14ac:dyDescent="0.3">
      <c r="A19" s="10" t="s">
        <v>8</v>
      </c>
      <c r="B19" s="3">
        <f>C18+D18+E18+F18</f>
        <v>15265744.859999999</v>
      </c>
      <c r="C19" s="9"/>
      <c r="D19" s="9"/>
      <c r="E19" s="9"/>
      <c r="F19" s="9"/>
    </row>
    <row r="20" spans="1:12" ht="7.5" customHeight="1" x14ac:dyDescent="0.3"/>
    <row r="21" spans="1:12" x14ac:dyDescent="0.3">
      <c r="A21" s="9" t="s">
        <v>10</v>
      </c>
    </row>
    <row r="22" spans="1:12" x14ac:dyDescent="0.3">
      <c r="A22" s="34" t="s">
        <v>0</v>
      </c>
      <c r="B22" s="32" t="s">
        <v>1</v>
      </c>
      <c r="C22" s="32" t="s">
        <v>3</v>
      </c>
      <c r="D22" s="32" t="s">
        <v>2</v>
      </c>
      <c r="E22" s="32" t="s">
        <v>4</v>
      </c>
      <c r="F22" s="32" t="s">
        <v>5</v>
      </c>
      <c r="G22" s="32" t="s">
        <v>6</v>
      </c>
    </row>
    <row r="23" spans="1:12" ht="15" customHeight="1" x14ac:dyDescent="0.3">
      <c r="A23" s="34"/>
      <c r="B23" s="32"/>
      <c r="C23" s="32"/>
      <c r="D23" s="32"/>
      <c r="E23" s="32"/>
      <c r="F23" s="32"/>
      <c r="G23" s="32"/>
    </row>
    <row r="24" spans="1:12" ht="6.75" customHeight="1" x14ac:dyDescent="0.3">
      <c r="A24" s="1"/>
      <c r="B24" s="2"/>
      <c r="C24" s="2"/>
      <c r="D24" s="2"/>
      <c r="E24" s="2"/>
      <c r="F24" s="2"/>
      <c r="G24" s="2"/>
    </row>
    <row r="25" spans="1:12" ht="45.6" x14ac:dyDescent="0.3">
      <c r="A25" s="16" t="s">
        <v>13</v>
      </c>
      <c r="B25" s="22">
        <v>1680442.7</v>
      </c>
      <c r="C25" s="17">
        <v>370148.42000000004</v>
      </c>
      <c r="D25" s="17">
        <v>317109.5</v>
      </c>
      <c r="E25" s="17">
        <v>422887.08</v>
      </c>
      <c r="F25" s="17">
        <v>0</v>
      </c>
      <c r="G25" s="11" t="s">
        <v>11</v>
      </c>
      <c r="L25" s="15" t="s">
        <v>22</v>
      </c>
    </row>
    <row r="26" spans="1:12" ht="45.6" x14ac:dyDescent="0.3">
      <c r="A26" s="16" t="s">
        <v>13</v>
      </c>
      <c r="B26" s="22">
        <v>1680442.7</v>
      </c>
      <c r="C26" s="18">
        <v>270465.71999999997</v>
      </c>
      <c r="D26" s="18">
        <v>344707.29</v>
      </c>
      <c r="E26" s="17">
        <v>606510.57000000007</v>
      </c>
      <c r="F26" s="17">
        <f>214774.8+203084.37+203084.37</f>
        <v>620943.54</v>
      </c>
      <c r="G26" s="11" t="s">
        <v>11</v>
      </c>
      <c r="L26" s="15" t="s">
        <v>23</v>
      </c>
    </row>
    <row r="27" spans="1:12" ht="45.6" x14ac:dyDescent="0.3">
      <c r="A27" s="16" t="s">
        <v>24</v>
      </c>
      <c r="B27" s="22">
        <f>5189340.61*1.25</f>
        <v>6486675.7625000002</v>
      </c>
      <c r="C27" s="17">
        <v>0</v>
      </c>
      <c r="D27" s="18">
        <v>0</v>
      </c>
      <c r="E27" s="17">
        <v>0</v>
      </c>
      <c r="F27" s="17">
        <v>0</v>
      </c>
      <c r="G27" s="11" t="s">
        <v>11</v>
      </c>
      <c r="L27" s="15" t="s">
        <v>25</v>
      </c>
    </row>
    <row r="28" spans="1:12" ht="45.6" x14ac:dyDescent="0.3">
      <c r="A28" s="16" t="s">
        <v>26</v>
      </c>
      <c r="B28" s="22">
        <v>5036383.3125</v>
      </c>
      <c r="C28" s="18">
        <v>1184516.44</v>
      </c>
      <c r="D28" s="18">
        <v>0</v>
      </c>
      <c r="E28" s="17">
        <v>0</v>
      </c>
      <c r="F28" s="17">
        <v>0</v>
      </c>
      <c r="G28" s="11" t="s">
        <v>11</v>
      </c>
      <c r="L28" s="15" t="s">
        <v>27</v>
      </c>
    </row>
    <row r="29" spans="1:12" ht="45.6" x14ac:dyDescent="0.3">
      <c r="A29" s="16" t="s">
        <v>29</v>
      </c>
      <c r="B29" s="22">
        <f>5212397.73*1.25</f>
        <v>6515497.1625000006</v>
      </c>
      <c r="C29" s="18">
        <v>2957226.45</v>
      </c>
      <c r="D29" s="18">
        <v>1054965.08</v>
      </c>
      <c r="E29" s="18">
        <v>853444.65999999992</v>
      </c>
      <c r="F29" s="17">
        <f>276143.75+200000+200000+500000+96115.2+403884.8+500000+552958.92</f>
        <v>2729102.67</v>
      </c>
      <c r="G29" s="11" t="s">
        <v>11</v>
      </c>
      <c r="I29" s="6"/>
      <c r="L29" s="15" t="s">
        <v>30</v>
      </c>
    </row>
    <row r="30" spans="1:12" ht="34.200000000000003" x14ac:dyDescent="0.3">
      <c r="A30" s="16" t="s">
        <v>35</v>
      </c>
      <c r="B30" s="22">
        <v>2488884.86</v>
      </c>
      <c r="C30" s="17"/>
      <c r="D30" s="21">
        <v>486232.12000000005</v>
      </c>
      <c r="E30" s="23">
        <v>683148.71</v>
      </c>
      <c r="F30" s="17">
        <f>136818.52+366578.13+365670.01</f>
        <v>869066.66</v>
      </c>
      <c r="G30" s="11" t="s">
        <v>11</v>
      </c>
      <c r="I30" s="6"/>
      <c r="L30" s="15" t="s">
        <v>36</v>
      </c>
    </row>
    <row r="31" spans="1:12" ht="34.200000000000003" x14ac:dyDescent="0.3">
      <c r="A31" s="16" t="s">
        <v>35</v>
      </c>
      <c r="B31" s="22">
        <v>2488884.86</v>
      </c>
      <c r="C31" s="21"/>
      <c r="D31" s="21">
        <v>603399.07000000007</v>
      </c>
      <c r="E31" s="21">
        <v>931929.89639999997</v>
      </c>
      <c r="F31" s="17">
        <f>352980.89+271492+170840.28</f>
        <v>795313.17</v>
      </c>
      <c r="G31" s="11" t="s">
        <v>11</v>
      </c>
      <c r="I31" s="6"/>
      <c r="L31" s="15" t="s">
        <v>37</v>
      </c>
    </row>
    <row r="32" spans="1:12" ht="34.200000000000003" x14ac:dyDescent="0.3">
      <c r="A32" s="16" t="s">
        <v>40</v>
      </c>
      <c r="B32" s="22">
        <v>1616286</v>
      </c>
      <c r="C32" s="17"/>
      <c r="D32" s="18"/>
      <c r="E32" s="21">
        <v>521829.48</v>
      </c>
      <c r="F32" s="17">
        <v>57475.69</v>
      </c>
      <c r="G32" s="11" t="s">
        <v>11</v>
      </c>
      <c r="L32" s="15" t="s">
        <v>41</v>
      </c>
    </row>
    <row r="33" spans="1:12" ht="34.200000000000003" x14ac:dyDescent="0.3">
      <c r="A33" s="16" t="s">
        <v>52</v>
      </c>
      <c r="B33" s="22">
        <v>1301453.9099999999</v>
      </c>
      <c r="C33" s="17"/>
      <c r="D33" s="18"/>
      <c r="E33" s="21"/>
      <c r="F33" s="17">
        <f>326260.16+200000</f>
        <v>526260.15999999992</v>
      </c>
      <c r="G33" s="11" t="s">
        <v>11</v>
      </c>
      <c r="I33" s="25"/>
      <c r="L33" s="15" t="s">
        <v>53</v>
      </c>
    </row>
    <row r="34" spans="1:12" ht="45.6" x14ac:dyDescent="0.3">
      <c r="A34" s="16" t="s">
        <v>55</v>
      </c>
      <c r="B34" s="22">
        <v>1633535.2</v>
      </c>
      <c r="C34" s="17"/>
      <c r="D34" s="18"/>
      <c r="E34" s="21"/>
      <c r="F34" s="17">
        <f>490060.56+348548.58</f>
        <v>838609.14</v>
      </c>
      <c r="G34" s="11" t="s">
        <v>11</v>
      </c>
      <c r="L34" s="15" t="s">
        <v>54</v>
      </c>
    </row>
    <row r="35" spans="1:12" ht="45.6" x14ac:dyDescent="0.3">
      <c r="A35" s="16" t="s">
        <v>46</v>
      </c>
      <c r="B35" s="22">
        <v>2491321.85</v>
      </c>
      <c r="C35" s="17"/>
      <c r="D35" s="17">
        <v>256225.08000000002</v>
      </c>
      <c r="E35" s="17">
        <v>1305347.96</v>
      </c>
      <c r="F35" s="17">
        <f>320847.45+341917.66+277258.4+174337.07</f>
        <v>1114360.58</v>
      </c>
      <c r="G35" s="11" t="s">
        <v>11</v>
      </c>
      <c r="I35" s="6"/>
      <c r="L35" s="15" t="s">
        <v>47</v>
      </c>
    </row>
    <row r="36" spans="1:12" ht="17.25" customHeight="1" x14ac:dyDescent="0.3">
      <c r="A36" s="9" t="s">
        <v>7</v>
      </c>
      <c r="B36" s="3">
        <f>SUM(B25:B35)</f>
        <v>33419808.317499999</v>
      </c>
      <c r="C36" s="3">
        <f>SUM(C25:C35)</f>
        <v>4782357.03</v>
      </c>
      <c r="D36" s="3">
        <f>SUM(D25:D35)</f>
        <v>3062638.1400000006</v>
      </c>
      <c r="E36" s="3">
        <f>SUM(E25:E35)</f>
        <v>5325098.3563999999</v>
      </c>
      <c r="F36" s="3">
        <f>SUM(F25:F35)</f>
        <v>7551131.6100000003</v>
      </c>
    </row>
    <row r="37" spans="1:12" x14ac:dyDescent="0.3">
      <c r="A37" s="5" t="s">
        <v>8</v>
      </c>
      <c r="B37" s="3">
        <f>C36+D36+E36+F36</f>
        <v>20721225.136399999</v>
      </c>
      <c r="C37" s="8"/>
      <c r="D37" s="8"/>
      <c r="E37" s="8"/>
      <c r="F37" s="8"/>
      <c r="G37" s="4"/>
    </row>
    <row r="38" spans="1:12" ht="9.75" customHeight="1" x14ac:dyDescent="0.3">
      <c r="C38" s="8"/>
      <c r="D38" s="8"/>
      <c r="E38" s="8"/>
      <c r="F38" s="8"/>
      <c r="G38" s="4"/>
    </row>
    <row r="39" spans="1:12" x14ac:dyDescent="0.3">
      <c r="A39" s="5" t="s">
        <v>20</v>
      </c>
      <c r="B39" s="3">
        <f>B36+B18</f>
        <v>55346016.644999996</v>
      </c>
      <c r="C39" s="8"/>
      <c r="D39" s="8"/>
      <c r="E39" s="8"/>
      <c r="F39" s="8"/>
      <c r="G39" s="4"/>
      <c r="H39" s="20"/>
    </row>
    <row r="40" spans="1:12" x14ac:dyDescent="0.3">
      <c r="A40" s="5" t="s">
        <v>21</v>
      </c>
      <c r="B40" s="7">
        <f>B37+B19</f>
        <v>35986969.996399999</v>
      </c>
      <c r="C40" s="4">
        <f>C36+C18</f>
        <v>6387725.1200000001</v>
      </c>
      <c r="D40" s="4">
        <f>D36+D18</f>
        <v>8361819.3000000007</v>
      </c>
      <c r="E40" s="4">
        <f>E36+E18</f>
        <v>10301929.216399999</v>
      </c>
      <c r="F40" s="4">
        <f>F36+F18</f>
        <v>10935496.359999999</v>
      </c>
    </row>
    <row r="41" spans="1:12" ht="5.25" customHeight="1" x14ac:dyDescent="0.3"/>
    <row r="42" spans="1:12" ht="28.8" x14ac:dyDescent="0.3">
      <c r="A42" s="5" t="s">
        <v>12</v>
      </c>
      <c r="B42" s="19">
        <f>E42+F42+D42+C42</f>
        <v>810947</v>
      </c>
      <c r="C42" s="24">
        <v>71889</v>
      </c>
      <c r="D42" s="24">
        <v>402368</v>
      </c>
      <c r="E42" s="24">
        <v>331478</v>
      </c>
      <c r="F42" s="24">
        <v>5212</v>
      </c>
      <c r="G42" s="15"/>
    </row>
    <row r="43" spans="1:12" x14ac:dyDescent="0.3">
      <c r="B43" s="6"/>
    </row>
  </sheetData>
  <sortState xmlns:xlrd2="http://schemas.microsoft.com/office/spreadsheetml/2017/richdata2" ref="A22:M37">
    <sortCondition ref="M22:M37"/>
  </sortState>
  <mergeCells count="16">
    <mergeCell ref="A1:G1"/>
    <mergeCell ref="A3:A4"/>
    <mergeCell ref="B3:B4"/>
    <mergeCell ref="C3:C4"/>
    <mergeCell ref="D3:D4"/>
    <mergeCell ref="E3:E4"/>
    <mergeCell ref="F22:F23"/>
    <mergeCell ref="G22:G23"/>
    <mergeCell ref="B2:G2"/>
    <mergeCell ref="A22:A23"/>
    <mergeCell ref="B22:B23"/>
    <mergeCell ref="C22:C23"/>
    <mergeCell ref="D22:D23"/>
    <mergeCell ref="E22:E23"/>
    <mergeCell ref="F3:F4"/>
    <mergeCell ref="G3:G4"/>
  </mergeCells>
  <pageMargins left="0.6692913385826772" right="0.15748031496062992" top="0.11811023622047245" bottom="0.11811023622047245"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7"/>
  <sheetViews>
    <sheetView tabSelected="1" topLeftCell="A31" workbookViewId="0">
      <selection activeCell="F42" sqref="F42"/>
    </sheetView>
  </sheetViews>
  <sheetFormatPr baseColWidth="10" defaultRowHeight="14.4" x14ac:dyDescent="0.3"/>
  <cols>
    <col min="1" max="1" width="16.44140625" customWidth="1"/>
    <col min="2" max="2" width="44" customWidth="1"/>
    <col min="3" max="3" width="16.33203125" customWidth="1"/>
    <col min="4" max="4" width="14.5546875" customWidth="1"/>
    <col min="5" max="5" width="15" customWidth="1"/>
    <col min="6" max="6" width="15" bestFit="1" customWidth="1"/>
    <col min="7" max="7" width="14.6640625" customWidth="1"/>
    <col min="8" max="8" width="15.44140625" customWidth="1"/>
    <col min="9" max="9" width="14.109375" bestFit="1" customWidth="1"/>
    <col min="10" max="10" width="18.88671875" style="15" hidden="1" customWidth="1"/>
    <col min="11" max="11" width="13.77734375" bestFit="1" customWidth="1"/>
    <col min="12" max="12" width="20.77734375" customWidth="1"/>
    <col min="13" max="14" width="16.44140625" style="15" customWidth="1"/>
    <col min="15" max="15" width="14.109375" bestFit="1" customWidth="1"/>
    <col min="16" max="16" width="12.33203125" bestFit="1" customWidth="1"/>
    <col min="17" max="17" width="13.77734375" bestFit="1" customWidth="1"/>
    <col min="22" max="22" width="19.33203125" customWidth="1"/>
  </cols>
  <sheetData>
    <row r="1" spans="1:17" ht="33" customHeight="1" x14ac:dyDescent="0.3">
      <c r="B1" s="35" t="s">
        <v>99</v>
      </c>
      <c r="C1" s="36"/>
      <c r="D1" s="36"/>
      <c r="E1" s="36"/>
      <c r="F1" s="36"/>
      <c r="G1" s="36"/>
      <c r="H1" s="36"/>
    </row>
    <row r="2" spans="1:17" x14ac:dyDescent="0.3">
      <c r="B2" s="9" t="s">
        <v>9</v>
      </c>
      <c r="C2" s="33" t="s">
        <v>98</v>
      </c>
      <c r="D2" s="33"/>
      <c r="E2" s="33"/>
      <c r="F2" s="33"/>
      <c r="G2" s="33"/>
      <c r="H2" s="33"/>
    </row>
    <row r="3" spans="1:17" ht="15" customHeight="1" x14ac:dyDescent="0.3">
      <c r="A3" s="34" t="s">
        <v>56</v>
      </c>
      <c r="B3" s="34" t="s">
        <v>0</v>
      </c>
      <c r="C3" s="32" t="s">
        <v>1</v>
      </c>
      <c r="D3" s="32" t="s">
        <v>3</v>
      </c>
      <c r="E3" s="32" t="s">
        <v>2</v>
      </c>
      <c r="F3" s="32" t="s">
        <v>4</v>
      </c>
      <c r="G3" s="32" t="s">
        <v>5</v>
      </c>
      <c r="H3" s="32" t="s">
        <v>6</v>
      </c>
    </row>
    <row r="4" spans="1:17" x14ac:dyDescent="0.3">
      <c r="A4" s="34"/>
      <c r="B4" s="34"/>
      <c r="C4" s="32"/>
      <c r="D4" s="32"/>
      <c r="E4" s="32"/>
      <c r="F4" s="32"/>
      <c r="G4" s="32"/>
      <c r="H4" s="32"/>
    </row>
    <row r="5" spans="1:17" ht="8.25" customHeight="1" x14ac:dyDescent="0.3">
      <c r="B5" s="1"/>
      <c r="C5" s="2"/>
      <c r="D5" s="2"/>
      <c r="E5" s="2"/>
      <c r="F5" s="2"/>
      <c r="G5" s="2"/>
      <c r="H5" s="2"/>
    </row>
    <row r="6" spans="1:17" s="15" customFormat="1" x14ac:dyDescent="0.3">
      <c r="A6" s="28"/>
      <c r="B6" s="16"/>
      <c r="C6" s="22"/>
      <c r="D6" s="17"/>
      <c r="E6" s="17"/>
      <c r="F6" s="17"/>
      <c r="G6" s="17"/>
      <c r="H6" s="11"/>
      <c r="I6"/>
      <c r="K6" s="6"/>
      <c r="L6"/>
      <c r="Q6" s="19"/>
    </row>
    <row r="7" spans="1:17" s="15" customFormat="1" ht="57" x14ac:dyDescent="0.3">
      <c r="A7" s="28" t="s">
        <v>124</v>
      </c>
      <c r="B7" s="16" t="s">
        <v>128</v>
      </c>
      <c r="C7" s="22">
        <v>498699.83</v>
      </c>
      <c r="D7" s="18"/>
      <c r="E7" s="17"/>
      <c r="F7" s="17">
        <f>321833.02745+115697.43</f>
        <v>437530.45744999999</v>
      </c>
      <c r="G7" s="17"/>
      <c r="H7" s="11" t="s">
        <v>14</v>
      </c>
      <c r="I7"/>
      <c r="K7"/>
      <c r="L7"/>
      <c r="Q7" s="31"/>
    </row>
    <row r="8" spans="1:17" s="15" customFormat="1" ht="45.6" x14ac:dyDescent="0.3">
      <c r="A8" s="28" t="s">
        <v>125</v>
      </c>
      <c r="B8" s="16" t="s">
        <v>129</v>
      </c>
      <c r="C8" s="22">
        <v>417699.74</v>
      </c>
      <c r="D8" s="18"/>
      <c r="E8" s="17"/>
      <c r="F8" s="17">
        <v>414043.30310999998</v>
      </c>
      <c r="G8" s="17"/>
      <c r="H8" s="11" t="s">
        <v>14</v>
      </c>
      <c r="I8"/>
      <c r="K8"/>
      <c r="L8"/>
      <c r="Q8" s="31"/>
    </row>
    <row r="9" spans="1:17" s="15" customFormat="1" ht="45.6" x14ac:dyDescent="0.3">
      <c r="A9" s="28" t="s">
        <v>96</v>
      </c>
      <c r="B9" s="16" t="s">
        <v>94</v>
      </c>
      <c r="C9" s="22">
        <v>4701124.4800000004</v>
      </c>
      <c r="D9" s="17">
        <f>721814.99+801144.38327+1448981</f>
        <v>2971940.3732699999</v>
      </c>
      <c r="E9" s="18"/>
      <c r="F9" s="17"/>
      <c r="G9" s="21"/>
      <c r="H9" s="11" t="s">
        <v>14</v>
      </c>
      <c r="I9"/>
      <c r="K9"/>
      <c r="L9"/>
    </row>
    <row r="10" spans="1:17" s="15" customFormat="1" ht="34.200000000000003" x14ac:dyDescent="0.3">
      <c r="A10" s="28" t="s">
        <v>106</v>
      </c>
      <c r="B10" s="16" t="s">
        <v>102</v>
      </c>
      <c r="C10" s="22">
        <v>2639088.9500000002</v>
      </c>
      <c r="D10" s="17">
        <v>721239.22</v>
      </c>
      <c r="E10" s="18">
        <v>226945.8928</v>
      </c>
      <c r="F10" s="17"/>
      <c r="G10" s="21"/>
      <c r="H10" s="11" t="s">
        <v>14</v>
      </c>
      <c r="I10"/>
      <c r="K10"/>
      <c r="L10"/>
    </row>
    <row r="11" spans="1:17" s="15" customFormat="1" ht="57" x14ac:dyDescent="0.3">
      <c r="A11" s="28" t="s">
        <v>107</v>
      </c>
      <c r="B11" s="16" t="s">
        <v>103</v>
      </c>
      <c r="C11" s="22">
        <v>1298439.48</v>
      </c>
      <c r="D11" s="17">
        <f>655387.73+635216.35</f>
        <v>1290604.08</v>
      </c>
      <c r="E11" s="17"/>
      <c r="F11" s="17"/>
      <c r="G11" s="21"/>
      <c r="H11" s="11" t="s">
        <v>14</v>
      </c>
      <c r="I11"/>
      <c r="K11"/>
      <c r="L11"/>
    </row>
    <row r="12" spans="1:17" s="15" customFormat="1" ht="22.8" x14ac:dyDescent="0.3">
      <c r="A12" s="28" t="s">
        <v>105</v>
      </c>
      <c r="B12" s="16" t="s">
        <v>101</v>
      </c>
      <c r="C12" s="22">
        <v>1032681.72</v>
      </c>
      <c r="D12" s="17">
        <f>387869.2+91823.02</f>
        <v>479692.22000000003</v>
      </c>
      <c r="E12" s="17"/>
      <c r="F12" s="17"/>
      <c r="G12" s="21"/>
      <c r="H12" s="11" t="s">
        <v>14</v>
      </c>
      <c r="I12"/>
      <c r="K12"/>
      <c r="L12"/>
    </row>
    <row r="13" spans="1:17" s="15" customFormat="1" ht="34.200000000000003" x14ac:dyDescent="0.3">
      <c r="A13" s="28" t="s">
        <v>95</v>
      </c>
      <c r="B13" s="16" t="s">
        <v>97</v>
      </c>
      <c r="C13" s="22">
        <v>6419498.2999999998</v>
      </c>
      <c r="D13" s="17">
        <v>1500000</v>
      </c>
      <c r="E13" s="18">
        <f>450000+224279.63</f>
        <v>674279.63</v>
      </c>
      <c r="F13" s="17"/>
      <c r="G13" s="21"/>
      <c r="H13" s="11" t="s">
        <v>14</v>
      </c>
      <c r="I13"/>
      <c r="K13"/>
      <c r="L13" s="6"/>
    </row>
    <row r="14" spans="1:17" s="15" customFormat="1" ht="45.6" x14ac:dyDescent="0.3">
      <c r="A14" s="28" t="s">
        <v>109</v>
      </c>
      <c r="B14" s="16" t="s">
        <v>100</v>
      </c>
      <c r="C14" s="22">
        <v>4738899.59</v>
      </c>
      <c r="D14" s="17">
        <v>1421669.88</v>
      </c>
      <c r="E14" s="18">
        <f>680343.88+750296.9+1857992.11</f>
        <v>3288632.89</v>
      </c>
      <c r="F14" s="17"/>
      <c r="G14" s="21"/>
      <c r="H14" s="11" t="s">
        <v>14</v>
      </c>
      <c r="I14"/>
      <c r="K14"/>
      <c r="L14"/>
    </row>
    <row r="15" spans="1:17" s="15" customFormat="1" x14ac:dyDescent="0.3">
      <c r="A15" s="28"/>
      <c r="B15" s="16"/>
      <c r="C15" s="22"/>
      <c r="D15" s="17"/>
      <c r="E15" s="17"/>
      <c r="F15" s="17"/>
      <c r="G15" s="17"/>
      <c r="H15" s="11"/>
      <c r="I15"/>
      <c r="K15" s="6"/>
      <c r="L15"/>
      <c r="M15" s="30"/>
      <c r="N15" s="30"/>
      <c r="O15" s="30"/>
      <c r="P15" s="30"/>
      <c r="Q15" s="19"/>
    </row>
    <row r="16" spans="1:17" s="15" customFormat="1" x14ac:dyDescent="0.3">
      <c r="A16" s="28"/>
      <c r="B16" s="16"/>
      <c r="C16" s="22"/>
      <c r="D16" s="18"/>
      <c r="E16" s="18"/>
      <c r="F16" s="17"/>
      <c r="G16" s="17"/>
      <c r="H16" s="11"/>
      <c r="I16"/>
      <c r="K16"/>
      <c r="L16"/>
    </row>
    <row r="17" spans="1:12" s="15" customFormat="1" ht="13.2" customHeight="1" x14ac:dyDescent="0.3">
      <c r="A17" s="28"/>
      <c r="B17" s="29"/>
      <c r="C17" s="22"/>
      <c r="D17" s="17"/>
      <c r="E17" s="18"/>
      <c r="F17" s="17"/>
      <c r="G17" s="21"/>
      <c r="H17" s="11"/>
      <c r="I17"/>
      <c r="K17"/>
      <c r="L17" s="6"/>
    </row>
    <row r="18" spans="1:12" s="15" customFormat="1" ht="13.2" customHeight="1" x14ac:dyDescent="0.3">
      <c r="A18" s="28"/>
      <c r="B18" s="16"/>
      <c r="C18" s="22"/>
      <c r="D18" s="18"/>
      <c r="E18" s="18"/>
      <c r="F18" s="17"/>
      <c r="G18" s="21"/>
      <c r="H18" s="11"/>
      <c r="I18"/>
      <c r="K18"/>
      <c r="L18"/>
    </row>
    <row r="19" spans="1:12" s="15" customFormat="1" ht="14.25" customHeight="1" x14ac:dyDescent="0.3">
      <c r="B19" s="10" t="s">
        <v>7</v>
      </c>
      <c r="C19" s="3">
        <f>SUM(C6:C18)</f>
        <v>21746132.09</v>
      </c>
      <c r="D19" s="3">
        <f>SUM(D6:D18)</f>
        <v>8385145.7732699998</v>
      </c>
      <c r="E19" s="3">
        <f>SUM(E6:E18)</f>
        <v>4189858.4128</v>
      </c>
      <c r="F19" s="3">
        <f>SUM(F6:F18)</f>
        <v>851573.76055999997</v>
      </c>
      <c r="G19" s="3">
        <f>SUM(G6:G18)</f>
        <v>0</v>
      </c>
      <c r="H19"/>
      <c r="I19"/>
      <c r="K19"/>
      <c r="L19"/>
    </row>
    <row r="20" spans="1:12" s="15" customFormat="1" x14ac:dyDescent="0.3">
      <c r="B20" s="10" t="s">
        <v>8</v>
      </c>
      <c r="C20" s="3">
        <f>D19+E19+F19+G19</f>
        <v>13426577.946629999</v>
      </c>
      <c r="D20" s="9"/>
      <c r="E20" s="9"/>
      <c r="F20" s="9"/>
      <c r="G20" s="9"/>
      <c r="H20"/>
      <c r="I20"/>
      <c r="K20"/>
      <c r="L20"/>
    </row>
    <row r="21" spans="1:12" s="15" customFormat="1" ht="7.5" customHeight="1" x14ac:dyDescent="0.3">
      <c r="B21"/>
      <c r="C21"/>
      <c r="D21"/>
      <c r="E21"/>
      <c r="F21"/>
      <c r="G21"/>
      <c r="H21"/>
      <c r="I21"/>
      <c r="K21"/>
      <c r="L21"/>
    </row>
    <row r="22" spans="1:12" s="15" customFormat="1" x14ac:dyDescent="0.3">
      <c r="A22" s="9" t="s">
        <v>10</v>
      </c>
      <c r="C22"/>
      <c r="D22"/>
      <c r="E22"/>
      <c r="F22"/>
      <c r="G22"/>
      <c r="H22"/>
      <c r="I22"/>
      <c r="K22"/>
      <c r="L22"/>
    </row>
    <row r="23" spans="1:12" s="15" customFormat="1" ht="15" customHeight="1" x14ac:dyDescent="0.3">
      <c r="A23" s="34" t="s">
        <v>56</v>
      </c>
      <c r="B23" s="34" t="s">
        <v>0</v>
      </c>
      <c r="C23" s="32" t="s">
        <v>1</v>
      </c>
      <c r="D23" s="32" t="s">
        <v>3</v>
      </c>
      <c r="E23" s="32" t="s">
        <v>2</v>
      </c>
      <c r="F23" s="32" t="s">
        <v>4</v>
      </c>
      <c r="G23" s="32" t="s">
        <v>5</v>
      </c>
      <c r="H23" s="32" t="s">
        <v>6</v>
      </c>
      <c r="I23"/>
      <c r="K23"/>
      <c r="L23"/>
    </row>
    <row r="24" spans="1:12" s="15" customFormat="1" ht="15" customHeight="1" x14ac:dyDescent="0.3">
      <c r="A24" s="34"/>
      <c r="B24" s="34"/>
      <c r="C24" s="32"/>
      <c r="D24" s="32"/>
      <c r="E24" s="32"/>
      <c r="F24" s="32"/>
      <c r="G24" s="32"/>
      <c r="H24" s="32"/>
      <c r="I24"/>
      <c r="K24"/>
      <c r="L24"/>
    </row>
    <row r="25" spans="1:12" s="15" customFormat="1" ht="6.75" customHeight="1" x14ac:dyDescent="0.3">
      <c r="B25" s="1"/>
      <c r="C25" s="2"/>
      <c r="D25" s="2"/>
      <c r="E25" s="2"/>
      <c r="F25" s="2"/>
      <c r="G25" s="2"/>
      <c r="H25" s="2"/>
      <c r="I25"/>
      <c r="K25"/>
      <c r="L25"/>
    </row>
    <row r="26" spans="1:12" s="15" customFormat="1" ht="18.75" customHeight="1" x14ac:dyDescent="0.3">
      <c r="A26" s="28"/>
      <c r="B26" s="16"/>
      <c r="C26" s="22"/>
      <c r="D26" s="17"/>
      <c r="E26" s="18"/>
      <c r="F26" s="21"/>
      <c r="G26" s="21"/>
      <c r="H26" s="11"/>
      <c r="I26"/>
      <c r="K26"/>
      <c r="L26"/>
    </row>
    <row r="27" spans="1:12" s="15" customFormat="1" ht="34.200000000000003" x14ac:dyDescent="0.3">
      <c r="A27" s="28" t="s">
        <v>108</v>
      </c>
      <c r="B27" s="16" t="s">
        <v>104</v>
      </c>
      <c r="C27" s="22">
        <v>5769618.4400000004</v>
      </c>
      <c r="D27" s="17">
        <v>300353.15999999997</v>
      </c>
      <c r="E27" s="18">
        <f>657374.61+750770.9921+534764.95</f>
        <v>1942910.5521</v>
      </c>
      <c r="F27" s="17">
        <f>1105571.95+632010.66+447369.83+481311.11</f>
        <v>2666263.5499999998</v>
      </c>
      <c r="G27" s="21"/>
      <c r="H27" s="11" t="s">
        <v>11</v>
      </c>
      <c r="I27"/>
      <c r="K27"/>
      <c r="L27"/>
    </row>
    <row r="28" spans="1:12" s="15" customFormat="1" ht="34.200000000000003" x14ac:dyDescent="0.3">
      <c r="A28" s="28" t="s">
        <v>113</v>
      </c>
      <c r="B28" s="16" t="s">
        <v>112</v>
      </c>
      <c r="C28" s="22">
        <v>4566901.1500000004</v>
      </c>
      <c r="D28" s="17"/>
      <c r="E28" s="18">
        <f>646329.69+640060.33+589438.85</f>
        <v>1875828.87</v>
      </c>
      <c r="F28" s="17">
        <v>1145448.44</v>
      </c>
      <c r="G28" s="21"/>
      <c r="H28" s="11" t="s">
        <v>11</v>
      </c>
      <c r="I28"/>
      <c r="K28"/>
      <c r="L28"/>
    </row>
    <row r="29" spans="1:12" s="15" customFormat="1" ht="45.6" x14ac:dyDescent="0.3">
      <c r="A29" s="28" t="s">
        <v>114</v>
      </c>
      <c r="B29" s="16" t="s">
        <v>118</v>
      </c>
      <c r="C29" s="22">
        <v>1324968.17</v>
      </c>
      <c r="D29" s="17"/>
      <c r="E29" s="18">
        <f>158394.38+218468.32</f>
        <v>376862.7</v>
      </c>
      <c r="F29" s="17">
        <v>633427.98</v>
      </c>
      <c r="G29" s="21"/>
      <c r="H29" s="11" t="s">
        <v>11</v>
      </c>
      <c r="I29"/>
      <c r="K29"/>
      <c r="L29"/>
    </row>
    <row r="30" spans="1:12" s="15" customFormat="1" ht="45.6" x14ac:dyDescent="0.3">
      <c r="A30" s="28" t="s">
        <v>115</v>
      </c>
      <c r="B30" s="16" t="s">
        <v>119</v>
      </c>
      <c r="C30" s="22">
        <v>479315.04</v>
      </c>
      <c r="D30" s="17"/>
      <c r="E30" s="18">
        <v>221060.90299999999</v>
      </c>
      <c r="F30" s="17"/>
      <c r="G30" s="21"/>
      <c r="H30" s="11" t="s">
        <v>11</v>
      </c>
      <c r="I30"/>
      <c r="K30"/>
      <c r="L30"/>
    </row>
    <row r="31" spans="1:12" s="15" customFormat="1" ht="34.200000000000003" x14ac:dyDescent="0.3">
      <c r="A31" s="28" t="s">
        <v>116</v>
      </c>
      <c r="B31" s="16" t="s">
        <v>120</v>
      </c>
      <c r="C31" s="22">
        <v>4245948</v>
      </c>
      <c r="D31" s="17"/>
      <c r="E31" s="18">
        <f>346777.15+492723.05+420224.89</f>
        <v>1259725.0899999999</v>
      </c>
      <c r="F31" s="17"/>
      <c r="G31" s="21"/>
      <c r="H31" s="11" t="s">
        <v>11</v>
      </c>
      <c r="I31"/>
      <c r="K31"/>
      <c r="L31"/>
    </row>
    <row r="32" spans="1:12" s="15" customFormat="1" ht="68.400000000000006" x14ac:dyDescent="0.3">
      <c r="A32" s="28" t="s">
        <v>117</v>
      </c>
      <c r="B32" s="16" t="s">
        <v>121</v>
      </c>
      <c r="C32" s="22">
        <v>2748360.77</v>
      </c>
      <c r="D32" s="17"/>
      <c r="E32" s="18">
        <v>824508.23</v>
      </c>
      <c r="F32" s="17">
        <v>572806.38</v>
      </c>
      <c r="G32" s="21"/>
      <c r="H32" s="11" t="s">
        <v>11</v>
      </c>
      <c r="I32"/>
      <c r="K32"/>
      <c r="L32"/>
    </row>
    <row r="33" spans="1:17" s="15" customFormat="1" ht="68.400000000000006" x14ac:dyDescent="0.3">
      <c r="A33" s="28" t="s">
        <v>123</v>
      </c>
      <c r="B33" s="16" t="s">
        <v>122</v>
      </c>
      <c r="C33" s="22">
        <v>2196272.27</v>
      </c>
      <c r="D33" s="18"/>
      <c r="E33" s="17">
        <v>658881.68000000005</v>
      </c>
      <c r="F33" s="17">
        <f>224440.63+396893.39+412454.48</f>
        <v>1033788.5</v>
      </c>
      <c r="G33" s="17"/>
      <c r="H33" s="11" t="s">
        <v>11</v>
      </c>
      <c r="I33"/>
      <c r="K33"/>
      <c r="L33"/>
      <c r="Q33" s="31"/>
    </row>
    <row r="34" spans="1:17" s="15" customFormat="1" ht="57" x14ac:dyDescent="0.3">
      <c r="A34" s="28" t="s">
        <v>126</v>
      </c>
      <c r="B34" s="16" t="s">
        <v>130</v>
      </c>
      <c r="C34" s="22">
        <v>1248939.06</v>
      </c>
      <c r="D34" s="18"/>
      <c r="E34" s="17"/>
      <c r="F34" s="17">
        <v>374681.72</v>
      </c>
      <c r="G34" s="17"/>
      <c r="H34" s="11" t="s">
        <v>11</v>
      </c>
      <c r="I34"/>
      <c r="K34"/>
      <c r="L34"/>
      <c r="Q34" s="31"/>
    </row>
    <row r="35" spans="1:17" s="15" customFormat="1" ht="57" x14ac:dyDescent="0.3">
      <c r="A35" s="28" t="s">
        <v>127</v>
      </c>
      <c r="B35" s="16" t="s">
        <v>131</v>
      </c>
      <c r="C35" s="22">
        <v>1285002.5</v>
      </c>
      <c r="D35" s="18"/>
      <c r="E35" s="17"/>
      <c r="F35" s="17">
        <f>633484.20015+230782.17</f>
        <v>864266.37015000009</v>
      </c>
      <c r="G35" s="17"/>
      <c r="H35" s="11" t="s">
        <v>11</v>
      </c>
      <c r="I35"/>
      <c r="K35"/>
      <c r="L35"/>
      <c r="Q35" s="31"/>
    </row>
    <row r="36" spans="1:17" s="15" customFormat="1" ht="17.25" customHeight="1" x14ac:dyDescent="0.3">
      <c r="B36" s="9" t="s">
        <v>7</v>
      </c>
      <c r="C36" s="3">
        <f>SUM(C25:C35)</f>
        <v>23865325.399999999</v>
      </c>
      <c r="D36" s="3">
        <f>SUM(D25:D33)</f>
        <v>300353.15999999997</v>
      </c>
      <c r="E36" s="3">
        <f>SUM(E25:E33)</f>
        <v>7159778.0251000002</v>
      </c>
      <c r="F36" s="3">
        <f>SUM(F25:F33)</f>
        <v>6051734.8499999996</v>
      </c>
      <c r="G36" s="3">
        <f>SUM(G25:G33)</f>
        <v>0</v>
      </c>
      <c r="H36"/>
      <c r="I36"/>
      <c r="K36"/>
      <c r="L36"/>
    </row>
    <row r="37" spans="1:17" s="15" customFormat="1" x14ac:dyDescent="0.3">
      <c r="B37" s="5" t="s">
        <v>8</v>
      </c>
      <c r="C37" s="3">
        <f>D36+E36+F36+G36</f>
        <v>13511866.0351</v>
      </c>
      <c r="D37" s="8"/>
      <c r="E37" s="8"/>
      <c r="F37" s="8"/>
      <c r="G37" s="8"/>
      <c r="H37" s="4"/>
      <c r="I37"/>
      <c r="K37"/>
      <c r="L37"/>
    </row>
    <row r="38" spans="1:17" s="15" customFormat="1" ht="9.75" customHeight="1" x14ac:dyDescent="0.3">
      <c r="B38"/>
      <c r="C38"/>
      <c r="D38" s="8"/>
      <c r="E38" s="8"/>
      <c r="F38" s="8"/>
      <c r="G38" s="8"/>
      <c r="H38" s="4"/>
      <c r="I38"/>
      <c r="K38"/>
      <c r="L38"/>
    </row>
    <row r="39" spans="1:17" s="15" customFormat="1" x14ac:dyDescent="0.3">
      <c r="B39" s="5" t="s">
        <v>110</v>
      </c>
      <c r="C39" s="3">
        <f>C36+C19</f>
        <v>45611457.489999995</v>
      </c>
      <c r="D39" s="8"/>
      <c r="E39" s="8"/>
      <c r="F39" s="8"/>
      <c r="G39" s="8"/>
      <c r="H39" s="4"/>
      <c r="I39" s="20"/>
      <c r="K39"/>
      <c r="L39"/>
    </row>
    <row r="40" spans="1:17" s="15" customFormat="1" x14ac:dyDescent="0.3">
      <c r="B40" s="5" t="s">
        <v>111</v>
      </c>
      <c r="C40" s="7">
        <f>C37+C20</f>
        <v>26938443.981729999</v>
      </c>
      <c r="D40" s="4">
        <f>D36+D19</f>
        <v>8685498.9332699999</v>
      </c>
      <c r="E40" s="4">
        <f>E36+E19</f>
        <v>11349636.437899999</v>
      </c>
      <c r="F40" s="4">
        <f>F36+F19</f>
        <v>6903308.6105599999</v>
      </c>
      <c r="G40" s="4">
        <f>G36+G19</f>
        <v>0</v>
      </c>
      <c r="H40"/>
      <c r="I40"/>
      <c r="K40"/>
      <c r="L40"/>
    </row>
    <row r="41" spans="1:17" s="15" customFormat="1" ht="5.25" customHeight="1" x14ac:dyDescent="0.3">
      <c r="B41"/>
      <c r="C41"/>
      <c r="D41"/>
      <c r="E41"/>
      <c r="F41"/>
      <c r="G41"/>
      <c r="H41"/>
      <c r="I41"/>
      <c r="K41"/>
      <c r="L41"/>
    </row>
    <row r="42" spans="1:17" s="15" customFormat="1" ht="28.8" x14ac:dyDescent="0.3">
      <c r="B42" s="5" t="s">
        <v>12</v>
      </c>
      <c r="C42" s="19">
        <f>F42+G42+E42+D42</f>
        <v>351522.16000000003</v>
      </c>
      <c r="D42" s="24">
        <v>202104.31</v>
      </c>
      <c r="E42" s="24">
        <v>0</v>
      </c>
      <c r="F42" s="24">
        <v>149417.85</v>
      </c>
      <c r="G42" s="24"/>
      <c r="I42"/>
      <c r="K42"/>
      <c r="L42"/>
    </row>
    <row r="43" spans="1:17" s="15" customFormat="1" x14ac:dyDescent="0.3">
      <c r="B43"/>
      <c r="C43" s="6"/>
      <c r="D43"/>
      <c r="E43"/>
      <c r="F43"/>
      <c r="G43"/>
      <c r="H43"/>
      <c r="I43"/>
      <c r="K43"/>
      <c r="L43"/>
    </row>
    <row r="58" spans="20:27" x14ac:dyDescent="0.3">
      <c r="T58" s="20"/>
      <c r="U58" s="20"/>
      <c r="V58" s="20"/>
      <c r="W58" s="20"/>
      <c r="X58" s="20"/>
      <c r="Y58" s="20"/>
      <c r="Z58" s="20"/>
      <c r="AA58" s="20"/>
    </row>
    <row r="59" spans="20:27" x14ac:dyDescent="0.3">
      <c r="T59" s="20"/>
      <c r="U59" s="20"/>
      <c r="V59" s="20"/>
      <c r="W59" s="20"/>
      <c r="X59" s="20"/>
      <c r="Y59" s="20"/>
      <c r="Z59" s="20"/>
      <c r="AA59" s="20"/>
    </row>
    <row r="60" spans="20:27" x14ac:dyDescent="0.3">
      <c r="T60" s="20"/>
      <c r="U60" s="20"/>
      <c r="V60" s="20"/>
      <c r="W60" s="20"/>
      <c r="X60" s="20"/>
      <c r="Y60" s="20"/>
      <c r="Z60" s="20"/>
      <c r="AA60" s="20"/>
    </row>
    <row r="61" spans="20:27" x14ac:dyDescent="0.3">
      <c r="T61" s="20"/>
      <c r="U61" s="20"/>
      <c r="V61" s="20"/>
      <c r="W61" s="20"/>
      <c r="X61" s="20"/>
      <c r="Y61" s="20"/>
      <c r="Z61" s="20"/>
      <c r="AA61" s="20"/>
    </row>
    <row r="62" spans="20:27" x14ac:dyDescent="0.3">
      <c r="T62" s="20"/>
      <c r="U62" s="20"/>
      <c r="V62" s="20"/>
      <c r="W62" s="20"/>
      <c r="X62" s="20"/>
      <c r="Y62" s="20"/>
      <c r="Z62" s="20"/>
      <c r="AA62" s="20"/>
    </row>
    <row r="63" spans="20:27" x14ac:dyDescent="0.3">
      <c r="T63" s="20"/>
      <c r="U63" s="20"/>
      <c r="V63" s="20"/>
      <c r="W63" s="20"/>
      <c r="X63" s="20"/>
      <c r="Y63" s="20"/>
      <c r="Z63" s="20"/>
      <c r="AA63" s="20"/>
    </row>
    <row r="64" spans="20:27" x14ac:dyDescent="0.3">
      <c r="T64" s="20"/>
      <c r="U64" s="20"/>
      <c r="V64" s="20"/>
      <c r="W64" s="20"/>
      <c r="X64" s="20"/>
      <c r="Y64" s="20"/>
      <c r="Z64" s="20"/>
      <c r="AA64" s="20"/>
    </row>
    <row r="65" spans="20:27" x14ac:dyDescent="0.3">
      <c r="T65" s="20"/>
      <c r="U65" s="20"/>
      <c r="V65" s="20"/>
      <c r="W65" s="20"/>
      <c r="X65" s="20"/>
      <c r="Y65" s="20"/>
      <c r="Z65" s="20"/>
      <c r="AA65" s="20"/>
    </row>
    <row r="66" spans="20:27" x14ac:dyDescent="0.3">
      <c r="T66" s="20"/>
      <c r="U66" s="20"/>
      <c r="V66" s="20"/>
      <c r="W66" s="20"/>
      <c r="X66" s="20"/>
      <c r="Y66" s="20"/>
      <c r="Z66" s="20"/>
      <c r="AA66" s="20"/>
    </row>
    <row r="67" spans="20:27" x14ac:dyDescent="0.3">
      <c r="T67" s="20"/>
      <c r="U67" s="20"/>
      <c r="V67" s="20"/>
      <c r="W67" s="20"/>
      <c r="X67" s="20"/>
      <c r="Y67" s="20"/>
      <c r="Z67" s="20"/>
      <c r="AA67" s="20"/>
    </row>
    <row r="68" spans="20:27" x14ac:dyDescent="0.3">
      <c r="T68" s="20"/>
      <c r="U68" s="20"/>
      <c r="V68" s="20"/>
      <c r="W68" s="20"/>
      <c r="X68" s="20"/>
      <c r="Y68" s="20"/>
      <c r="Z68" s="20"/>
      <c r="AA68" s="20"/>
    </row>
    <row r="69" spans="20:27" x14ac:dyDescent="0.3">
      <c r="T69" s="20"/>
      <c r="U69" s="20"/>
      <c r="V69" s="20"/>
      <c r="W69" s="20"/>
      <c r="X69" s="20"/>
      <c r="Y69" s="20"/>
      <c r="Z69" s="20"/>
      <c r="AA69" s="20"/>
    </row>
    <row r="70" spans="20:27" x14ac:dyDescent="0.3">
      <c r="T70" s="20"/>
      <c r="U70" s="8"/>
      <c r="V70" s="20"/>
      <c r="W70" s="8"/>
      <c r="X70" s="20"/>
      <c r="Y70" s="20"/>
      <c r="Z70" s="20"/>
      <c r="AA70" s="20"/>
    </row>
    <row r="71" spans="20:27" x14ac:dyDescent="0.3">
      <c r="T71" s="20"/>
      <c r="U71" s="20"/>
      <c r="V71" s="20"/>
      <c r="W71" s="20"/>
      <c r="X71" s="20"/>
      <c r="Y71" s="20"/>
      <c r="Z71" s="20"/>
      <c r="AA71" s="20"/>
    </row>
    <row r="72" spans="20:27" x14ac:dyDescent="0.3">
      <c r="T72" s="20"/>
      <c r="U72" s="20"/>
      <c r="V72" s="20"/>
      <c r="W72" s="20"/>
      <c r="X72" s="20"/>
      <c r="Y72" s="20"/>
      <c r="Z72" s="20"/>
      <c r="AA72" s="20"/>
    </row>
    <row r="73" spans="20:27" x14ac:dyDescent="0.3">
      <c r="T73" s="20"/>
      <c r="W73" s="20"/>
      <c r="X73" s="20"/>
      <c r="Y73" s="20"/>
      <c r="Z73" s="20"/>
      <c r="AA73" s="20"/>
    </row>
    <row r="74" spans="20:27" x14ac:dyDescent="0.3">
      <c r="T74" s="20"/>
      <c r="U74" s="20"/>
      <c r="V74" s="20"/>
      <c r="W74" s="20"/>
      <c r="X74" s="20"/>
      <c r="Y74" s="20"/>
      <c r="Z74" s="20"/>
      <c r="AA74" s="20"/>
    </row>
    <row r="75" spans="20:27" x14ac:dyDescent="0.3">
      <c r="T75" s="20"/>
      <c r="U75" s="20"/>
      <c r="V75" s="20"/>
      <c r="W75" s="20"/>
      <c r="X75" s="20"/>
      <c r="Y75" s="20"/>
      <c r="Z75" s="20"/>
      <c r="AA75" s="20"/>
    </row>
    <row r="76" spans="20:27" x14ac:dyDescent="0.3">
      <c r="T76" s="20"/>
      <c r="U76" s="20"/>
      <c r="V76" s="20"/>
      <c r="W76" s="20"/>
      <c r="X76" s="20"/>
      <c r="Y76" s="20"/>
      <c r="Z76" s="20"/>
      <c r="AA76" s="20"/>
    </row>
    <row r="77" spans="20:27" x14ac:dyDescent="0.3">
      <c r="T77" s="20"/>
      <c r="U77" s="20"/>
      <c r="V77" s="20"/>
      <c r="W77" s="20"/>
      <c r="X77" s="20"/>
      <c r="Y77" s="20"/>
      <c r="Z77" s="20"/>
      <c r="AA77" s="20"/>
    </row>
  </sheetData>
  <mergeCells count="18">
    <mergeCell ref="A3:A4"/>
    <mergeCell ref="A23:A24"/>
    <mergeCell ref="H23:H24"/>
    <mergeCell ref="B23:B24"/>
    <mergeCell ref="C23:C24"/>
    <mergeCell ref="D23:D24"/>
    <mergeCell ref="E23:E24"/>
    <mergeCell ref="F23:F24"/>
    <mergeCell ref="G23:G24"/>
    <mergeCell ref="B1:H1"/>
    <mergeCell ref="C2:H2"/>
    <mergeCell ref="B3:B4"/>
    <mergeCell ref="C3:C4"/>
    <mergeCell ref="D3:D4"/>
    <mergeCell ref="E3:E4"/>
    <mergeCell ref="F3:F4"/>
    <mergeCell ref="G3:G4"/>
    <mergeCell ref="H3:H4"/>
  </mergeCells>
  <phoneticPr fontId="9" type="noConversion"/>
  <pageMargins left="0.6692913385826772" right="0.15748031496062992" top="0.11811023622047245" bottom="0.11811023622047245" header="0.31496062992125984" footer="0.31496062992125984"/>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1"/>
  <sheetViews>
    <sheetView topLeftCell="A25" workbookViewId="0">
      <selection activeCell="A23" sqref="A23:XFD23"/>
    </sheetView>
  </sheetViews>
  <sheetFormatPr baseColWidth="10" defaultRowHeight="14.4" x14ac:dyDescent="0.3"/>
  <cols>
    <col min="1" max="1" width="16.44140625" customWidth="1"/>
    <col min="2" max="2" width="44" customWidth="1"/>
    <col min="3" max="3" width="16.33203125" customWidth="1"/>
    <col min="4" max="4" width="14.5546875" customWidth="1"/>
    <col min="5" max="5" width="15" customWidth="1"/>
    <col min="6" max="6" width="15" bestFit="1" customWidth="1"/>
    <col min="7" max="7" width="14.6640625" customWidth="1"/>
    <col min="8" max="8" width="15.44140625" customWidth="1"/>
    <col min="9" max="9" width="14.109375" bestFit="1" customWidth="1"/>
    <col min="10" max="10" width="18.88671875" style="15" customWidth="1"/>
    <col min="11" max="12" width="11.44140625" customWidth="1"/>
    <col min="13" max="13" width="20.5546875" style="15" hidden="1" customWidth="1"/>
    <col min="14" max="14" width="67.88671875" style="15" customWidth="1"/>
    <col min="15" max="15" width="14.109375" bestFit="1" customWidth="1"/>
    <col min="22" max="22" width="19.33203125" customWidth="1"/>
  </cols>
  <sheetData>
    <row r="1" spans="1:12" ht="33" customHeight="1" x14ac:dyDescent="0.3">
      <c r="B1" s="35" t="s">
        <v>57</v>
      </c>
      <c r="C1" s="36"/>
      <c r="D1" s="36"/>
      <c r="E1" s="36"/>
      <c r="F1" s="36"/>
      <c r="G1" s="36"/>
      <c r="H1" s="36"/>
    </row>
    <row r="2" spans="1:12" x14ac:dyDescent="0.3">
      <c r="B2" s="9" t="s">
        <v>9</v>
      </c>
      <c r="C2" s="33" t="s">
        <v>60</v>
      </c>
      <c r="D2" s="33"/>
      <c r="E2" s="33"/>
      <c r="F2" s="33"/>
      <c r="G2" s="33"/>
      <c r="H2" s="33"/>
    </row>
    <row r="3" spans="1:12" ht="15" customHeight="1" x14ac:dyDescent="0.3">
      <c r="A3" s="34" t="s">
        <v>56</v>
      </c>
      <c r="B3" s="34" t="s">
        <v>0</v>
      </c>
      <c r="C3" s="32" t="s">
        <v>1</v>
      </c>
      <c r="D3" s="32" t="s">
        <v>3</v>
      </c>
      <c r="E3" s="32" t="s">
        <v>2</v>
      </c>
      <c r="F3" s="32" t="s">
        <v>4</v>
      </c>
      <c r="G3" s="32" t="s">
        <v>5</v>
      </c>
      <c r="H3" s="32" t="s">
        <v>6</v>
      </c>
    </row>
    <row r="4" spans="1:12" x14ac:dyDescent="0.3">
      <c r="A4" s="34"/>
      <c r="B4" s="34"/>
      <c r="C4" s="32"/>
      <c r="D4" s="32"/>
      <c r="E4" s="32"/>
      <c r="F4" s="32"/>
      <c r="G4" s="32"/>
      <c r="H4" s="32"/>
    </row>
    <row r="5" spans="1:12" ht="8.25" customHeight="1" x14ac:dyDescent="0.3">
      <c r="B5" s="1"/>
      <c r="C5" s="2"/>
      <c r="D5" s="2"/>
      <c r="E5" s="2"/>
      <c r="F5" s="2"/>
      <c r="G5" s="2"/>
      <c r="H5" s="2"/>
    </row>
    <row r="6" spans="1:12" x14ac:dyDescent="0.3">
      <c r="A6" s="27"/>
      <c r="B6" s="12"/>
      <c r="C6" s="14"/>
      <c r="D6" s="13"/>
      <c r="E6" s="13"/>
      <c r="F6" s="13"/>
      <c r="G6" s="13"/>
      <c r="H6" s="11"/>
    </row>
    <row r="7" spans="1:12" s="15" customFormat="1" ht="57" customHeight="1" x14ac:dyDescent="0.3">
      <c r="A7" s="28"/>
      <c r="B7" s="16"/>
      <c r="C7" s="22"/>
      <c r="D7" s="17"/>
      <c r="E7" s="18"/>
      <c r="F7" s="21"/>
      <c r="G7" s="21"/>
      <c r="H7" s="11"/>
      <c r="I7"/>
      <c r="K7"/>
      <c r="L7"/>
    </row>
    <row r="8" spans="1:12" s="15" customFormat="1" ht="57" customHeight="1" x14ac:dyDescent="0.3">
      <c r="A8" s="28"/>
      <c r="B8" s="16"/>
      <c r="C8" s="22"/>
      <c r="D8" s="21"/>
      <c r="E8" s="18"/>
      <c r="F8" s="21"/>
      <c r="G8" s="17"/>
      <c r="H8" s="11"/>
      <c r="I8"/>
      <c r="K8"/>
      <c r="L8"/>
    </row>
    <row r="9" spans="1:12" s="15" customFormat="1" ht="57" customHeight="1" x14ac:dyDescent="0.3">
      <c r="A9" s="28"/>
      <c r="B9" s="16"/>
      <c r="C9" s="22"/>
      <c r="D9" s="17"/>
      <c r="E9" s="18"/>
      <c r="F9" s="21"/>
      <c r="G9" s="17"/>
      <c r="H9" s="11"/>
      <c r="I9"/>
      <c r="J9" s="24"/>
      <c r="K9" s="26"/>
      <c r="L9"/>
    </row>
    <row r="10" spans="1:12" s="15" customFormat="1" x14ac:dyDescent="0.3">
      <c r="B10" s="12"/>
      <c r="C10" s="14"/>
      <c r="D10" s="13"/>
      <c r="E10" s="13"/>
      <c r="F10" s="13"/>
      <c r="G10" s="13"/>
      <c r="H10" s="11"/>
      <c r="I10"/>
      <c r="K10"/>
      <c r="L10"/>
    </row>
    <row r="11" spans="1:12" s="15" customFormat="1" ht="14.25" customHeight="1" x14ac:dyDescent="0.3">
      <c r="B11" s="10" t="s">
        <v>7</v>
      </c>
      <c r="C11" s="3">
        <f>SUM(C6:C10)</f>
        <v>0</v>
      </c>
      <c r="D11" s="3">
        <f>SUM(D6:D10)</f>
        <v>0</v>
      </c>
      <c r="E11" s="3">
        <f>SUM(E6:E10)</f>
        <v>0</v>
      </c>
      <c r="F11" s="3">
        <f>SUM(F6:F10)</f>
        <v>0</v>
      </c>
      <c r="G11" s="3">
        <f>SUM(G6:G10)</f>
        <v>0</v>
      </c>
      <c r="H11"/>
      <c r="I11"/>
      <c r="K11"/>
      <c r="L11"/>
    </row>
    <row r="12" spans="1:12" s="15" customFormat="1" x14ac:dyDescent="0.3">
      <c r="B12" s="10" t="s">
        <v>8</v>
      </c>
      <c r="C12" s="3">
        <f>D11+E11+F11+G11</f>
        <v>0</v>
      </c>
      <c r="D12" s="9"/>
      <c r="E12" s="9"/>
      <c r="F12" s="9"/>
      <c r="G12" s="9"/>
      <c r="H12"/>
      <c r="I12"/>
      <c r="K12"/>
      <c r="L12"/>
    </row>
    <row r="13" spans="1:12" s="15" customFormat="1" ht="7.5" customHeight="1" x14ac:dyDescent="0.3">
      <c r="B13"/>
      <c r="C13"/>
      <c r="D13"/>
      <c r="E13"/>
      <c r="F13"/>
      <c r="G13"/>
      <c r="H13"/>
      <c r="I13"/>
      <c r="K13"/>
      <c r="L13"/>
    </row>
    <row r="14" spans="1:12" s="15" customFormat="1" x14ac:dyDescent="0.3">
      <c r="A14" s="9" t="s">
        <v>10</v>
      </c>
      <c r="C14"/>
      <c r="D14"/>
      <c r="E14"/>
      <c r="F14"/>
      <c r="G14"/>
      <c r="H14"/>
      <c r="I14"/>
      <c r="K14"/>
      <c r="L14"/>
    </row>
    <row r="15" spans="1:12" s="15" customFormat="1" ht="15" customHeight="1" x14ac:dyDescent="0.3">
      <c r="A15" s="34" t="s">
        <v>56</v>
      </c>
      <c r="B15" s="34" t="s">
        <v>0</v>
      </c>
      <c r="C15" s="32" t="s">
        <v>1</v>
      </c>
      <c r="D15" s="32" t="s">
        <v>3</v>
      </c>
      <c r="E15" s="32" t="s">
        <v>2</v>
      </c>
      <c r="F15" s="32" t="s">
        <v>4</v>
      </c>
      <c r="G15" s="32" t="s">
        <v>5</v>
      </c>
      <c r="H15" s="32" t="s">
        <v>6</v>
      </c>
      <c r="I15"/>
      <c r="K15"/>
      <c r="L15"/>
    </row>
    <row r="16" spans="1:12" s="15" customFormat="1" ht="15" customHeight="1" x14ac:dyDescent="0.3">
      <c r="A16" s="34"/>
      <c r="B16" s="34"/>
      <c r="C16" s="32"/>
      <c r="D16" s="32"/>
      <c r="E16" s="32"/>
      <c r="F16" s="32"/>
      <c r="G16" s="32"/>
      <c r="H16" s="32"/>
      <c r="I16"/>
      <c r="K16"/>
      <c r="L16"/>
    </row>
    <row r="17" spans="1:12" s="15" customFormat="1" ht="6.75" customHeight="1" x14ac:dyDescent="0.3">
      <c r="B17" s="1"/>
      <c r="C17" s="2"/>
      <c r="D17" s="2"/>
      <c r="E17" s="2"/>
      <c r="F17" s="2"/>
      <c r="G17" s="2"/>
      <c r="H17" s="2"/>
      <c r="I17"/>
      <c r="K17"/>
      <c r="L17"/>
    </row>
    <row r="18" spans="1:12" s="15" customFormat="1" ht="57" customHeight="1" x14ac:dyDescent="0.3">
      <c r="A18" s="28"/>
      <c r="B18" s="16"/>
      <c r="C18" s="22"/>
      <c r="D18" s="17"/>
      <c r="E18" s="18"/>
      <c r="F18" s="21"/>
      <c r="G18" s="21"/>
      <c r="H18" s="11"/>
      <c r="I18"/>
      <c r="K18"/>
      <c r="L18"/>
    </row>
    <row r="19" spans="1:12" s="15" customFormat="1" ht="64.5" customHeight="1" x14ac:dyDescent="0.3">
      <c r="A19" s="28" t="s">
        <v>83</v>
      </c>
      <c r="B19" s="29" t="s">
        <v>61</v>
      </c>
      <c r="C19" s="22">
        <v>2481841.2799999998</v>
      </c>
      <c r="D19" s="17">
        <v>0</v>
      </c>
      <c r="E19" s="18">
        <v>1606974.6500000001</v>
      </c>
      <c r="F19" s="21"/>
      <c r="G19" s="21"/>
      <c r="H19" s="11"/>
      <c r="I19"/>
      <c r="J19" s="15" t="s">
        <v>62</v>
      </c>
      <c r="K19"/>
      <c r="L19"/>
    </row>
    <row r="20" spans="1:12" s="15" customFormat="1" ht="57" customHeight="1" x14ac:dyDescent="0.3">
      <c r="A20" s="28" t="s">
        <v>84</v>
      </c>
      <c r="B20" s="16" t="s">
        <v>63</v>
      </c>
      <c r="C20" s="22">
        <v>370931.83</v>
      </c>
      <c r="D20" s="17">
        <v>0</v>
      </c>
      <c r="E20" s="18">
        <v>142255.81999999998</v>
      </c>
      <c r="F20" s="21"/>
      <c r="G20" s="21"/>
      <c r="H20" s="11"/>
      <c r="I20"/>
      <c r="J20" s="15" t="s">
        <v>64</v>
      </c>
      <c r="K20"/>
      <c r="L20"/>
    </row>
    <row r="21" spans="1:12" s="15" customFormat="1" ht="57" customHeight="1" x14ac:dyDescent="0.3">
      <c r="A21" s="28" t="s">
        <v>85</v>
      </c>
      <c r="B21" s="16" t="s">
        <v>65</v>
      </c>
      <c r="C21" s="22">
        <v>251769.29</v>
      </c>
      <c r="D21" s="17">
        <v>0</v>
      </c>
      <c r="E21" s="18">
        <f>247718.18+1074.23+429.69</f>
        <v>249222.1</v>
      </c>
      <c r="F21" s="21"/>
      <c r="G21" s="21"/>
      <c r="H21" s="11"/>
      <c r="I21"/>
      <c r="J21" s="15" t="s">
        <v>66</v>
      </c>
      <c r="K21"/>
      <c r="L21"/>
    </row>
    <row r="22" spans="1:12" s="15" customFormat="1" ht="57" customHeight="1" x14ac:dyDescent="0.3">
      <c r="A22" s="28" t="s">
        <v>86</v>
      </c>
      <c r="B22" s="16" t="s">
        <v>73</v>
      </c>
      <c r="C22" s="22">
        <v>1463438.08</v>
      </c>
      <c r="D22" s="17">
        <v>0</v>
      </c>
      <c r="E22" s="18">
        <v>651139.33000000007</v>
      </c>
      <c r="F22" s="21"/>
      <c r="G22" s="21"/>
      <c r="H22" s="11"/>
      <c r="I22"/>
      <c r="J22" s="15" t="s">
        <v>67</v>
      </c>
      <c r="K22"/>
      <c r="L22"/>
    </row>
    <row r="23" spans="1:12" s="15" customFormat="1" ht="57" customHeight="1" x14ac:dyDescent="0.3">
      <c r="A23" s="28" t="s">
        <v>87</v>
      </c>
      <c r="B23" s="16" t="s">
        <v>74</v>
      </c>
      <c r="C23" s="22">
        <v>666817.79</v>
      </c>
      <c r="D23" s="17">
        <v>0</v>
      </c>
      <c r="E23" s="18">
        <v>0</v>
      </c>
      <c r="F23" s="21"/>
      <c r="G23" s="21"/>
      <c r="H23" s="11"/>
      <c r="I23"/>
      <c r="J23" s="15" t="s">
        <v>68</v>
      </c>
      <c r="K23"/>
      <c r="L23"/>
    </row>
    <row r="24" spans="1:12" s="15" customFormat="1" ht="57" customHeight="1" x14ac:dyDescent="0.3">
      <c r="A24" s="28" t="s">
        <v>88</v>
      </c>
      <c r="B24" s="16" t="s">
        <v>75</v>
      </c>
      <c r="C24" s="22">
        <v>1484917.53</v>
      </c>
      <c r="D24" s="17"/>
      <c r="E24" s="18">
        <v>445475.26</v>
      </c>
      <c r="F24" s="21"/>
      <c r="G24" s="21"/>
      <c r="H24" s="11"/>
      <c r="I24"/>
      <c r="J24" s="15" t="s">
        <v>69</v>
      </c>
      <c r="K24"/>
      <c r="L24"/>
    </row>
    <row r="25" spans="1:12" s="15" customFormat="1" ht="57" customHeight="1" x14ac:dyDescent="0.3">
      <c r="A25" s="28" t="s">
        <v>89</v>
      </c>
      <c r="B25" s="16" t="s">
        <v>82</v>
      </c>
      <c r="C25" s="22">
        <v>938230.7</v>
      </c>
      <c r="D25" s="17">
        <v>0</v>
      </c>
      <c r="E25" s="18">
        <v>0</v>
      </c>
      <c r="F25" s="21"/>
      <c r="G25" s="21"/>
      <c r="H25" s="11"/>
      <c r="I25"/>
      <c r="J25" s="15" t="s">
        <v>70</v>
      </c>
      <c r="K25"/>
      <c r="L25"/>
    </row>
    <row r="26" spans="1:12" s="15" customFormat="1" ht="57" customHeight="1" x14ac:dyDescent="0.3">
      <c r="A26" s="28" t="s">
        <v>90</v>
      </c>
      <c r="B26" s="16" t="s">
        <v>76</v>
      </c>
      <c r="C26" s="22">
        <v>3146954.75</v>
      </c>
      <c r="D26" s="17">
        <v>0</v>
      </c>
      <c r="E26" s="18">
        <v>445475.26</v>
      </c>
      <c r="F26" s="21"/>
      <c r="G26" s="21"/>
      <c r="H26" s="11"/>
      <c r="I26"/>
      <c r="J26" s="15" t="s">
        <v>71</v>
      </c>
      <c r="K26"/>
      <c r="L26"/>
    </row>
    <row r="27" spans="1:12" s="15" customFormat="1" ht="57" customHeight="1" x14ac:dyDescent="0.3">
      <c r="A27" s="28" t="s">
        <v>91</v>
      </c>
      <c r="B27" s="16" t="s">
        <v>77</v>
      </c>
      <c r="C27" s="22">
        <v>677637.51</v>
      </c>
      <c r="D27" s="17">
        <v>0</v>
      </c>
      <c r="E27" s="21">
        <v>368250.76299999998</v>
      </c>
      <c r="F27" s="21"/>
      <c r="G27" s="21"/>
      <c r="H27" s="11"/>
      <c r="I27"/>
      <c r="J27" s="15" t="s">
        <v>72</v>
      </c>
      <c r="K27"/>
      <c r="L27"/>
    </row>
    <row r="28" spans="1:12" s="15" customFormat="1" ht="57" customHeight="1" x14ac:dyDescent="0.3">
      <c r="A28" s="28" t="s">
        <v>92</v>
      </c>
      <c r="B28" s="16" t="s">
        <v>78</v>
      </c>
      <c r="C28" s="22">
        <v>184173.73</v>
      </c>
      <c r="D28" s="17">
        <v>0</v>
      </c>
      <c r="E28" s="21">
        <f>181090+314.12+785.3</f>
        <v>182189.41999999998</v>
      </c>
      <c r="F28" s="21"/>
      <c r="G28" s="21"/>
      <c r="H28" s="11"/>
      <c r="I28"/>
      <c r="J28" s="15" t="s">
        <v>80</v>
      </c>
      <c r="K28"/>
      <c r="L28"/>
    </row>
    <row r="29" spans="1:12" s="15" customFormat="1" ht="57" customHeight="1" x14ac:dyDescent="0.3">
      <c r="A29" s="28" t="s">
        <v>93</v>
      </c>
      <c r="B29" s="16" t="s">
        <v>79</v>
      </c>
      <c r="C29" s="22">
        <v>840468.72</v>
      </c>
      <c r="D29" s="17">
        <v>0</v>
      </c>
      <c r="E29" s="18">
        <v>0</v>
      </c>
      <c r="F29" s="21"/>
      <c r="G29" s="21"/>
      <c r="H29" s="11"/>
      <c r="I29"/>
      <c r="J29" s="15" t="s">
        <v>81</v>
      </c>
      <c r="K29"/>
      <c r="L29"/>
    </row>
    <row r="30" spans="1:12" s="15" customFormat="1" ht="17.25" customHeight="1" x14ac:dyDescent="0.3">
      <c r="B30" s="9" t="s">
        <v>7</v>
      </c>
      <c r="C30" s="3">
        <f>SUM(C17:C29)</f>
        <v>12507181.210000001</v>
      </c>
      <c r="D30" s="3">
        <f t="shared" ref="D30:G30" si="0">SUM(D17:D29)</f>
        <v>0</v>
      </c>
      <c r="E30" s="3">
        <f t="shared" si="0"/>
        <v>4090982.6029999997</v>
      </c>
      <c r="F30" s="3">
        <f t="shared" si="0"/>
        <v>0</v>
      </c>
      <c r="G30" s="3">
        <f t="shared" si="0"/>
        <v>0</v>
      </c>
      <c r="H30"/>
      <c r="I30"/>
      <c r="K30"/>
      <c r="L30"/>
    </row>
    <row r="31" spans="1:12" s="15" customFormat="1" x14ac:dyDescent="0.3">
      <c r="B31" s="5" t="s">
        <v>8</v>
      </c>
      <c r="C31" s="3">
        <f>D30+E30+F30+G30</f>
        <v>4090982.6029999997</v>
      </c>
      <c r="D31" s="8"/>
      <c r="E31" s="8"/>
      <c r="F31" s="8"/>
      <c r="G31" s="8"/>
      <c r="H31" s="4"/>
      <c r="I31"/>
      <c r="K31"/>
      <c r="L31"/>
    </row>
    <row r="32" spans="1:12" s="15" customFormat="1" ht="9.75" customHeight="1" x14ac:dyDescent="0.3">
      <c r="B32"/>
      <c r="C32"/>
      <c r="D32" s="8"/>
      <c r="E32" s="8"/>
      <c r="F32" s="8"/>
      <c r="G32" s="8"/>
      <c r="H32" s="4"/>
      <c r="I32"/>
      <c r="K32"/>
      <c r="L32"/>
    </row>
    <row r="33" spans="2:12" s="15" customFormat="1" x14ac:dyDescent="0.3">
      <c r="B33" s="5" t="s">
        <v>58</v>
      </c>
      <c r="C33" s="3">
        <f>C30+C11</f>
        <v>12507181.210000001</v>
      </c>
      <c r="D33" s="8"/>
      <c r="E33" s="8"/>
      <c r="F33" s="8"/>
      <c r="G33" s="8"/>
      <c r="H33" s="4"/>
      <c r="I33" s="20"/>
      <c r="K33"/>
      <c r="L33"/>
    </row>
    <row r="34" spans="2:12" s="15" customFormat="1" x14ac:dyDescent="0.3">
      <c r="B34" s="5" t="s">
        <v>59</v>
      </c>
      <c r="C34" s="7">
        <f>C31+C12</f>
        <v>4090982.6029999997</v>
      </c>
      <c r="D34" s="4">
        <f>D30+D11</f>
        <v>0</v>
      </c>
      <c r="E34" s="4">
        <f>E30+E11</f>
        <v>4090982.6029999997</v>
      </c>
      <c r="F34" s="4">
        <f>F30+F11</f>
        <v>0</v>
      </c>
      <c r="G34" s="4">
        <f>G30+G11</f>
        <v>0</v>
      </c>
      <c r="H34"/>
      <c r="I34"/>
      <c r="K34"/>
      <c r="L34"/>
    </row>
    <row r="35" spans="2:12" s="15" customFormat="1" ht="5.25" customHeight="1" x14ac:dyDescent="0.3">
      <c r="B35"/>
      <c r="C35"/>
      <c r="D35"/>
      <c r="E35"/>
      <c r="F35"/>
      <c r="G35"/>
      <c r="H35"/>
      <c r="I35"/>
      <c r="K35"/>
      <c r="L35"/>
    </row>
    <row r="36" spans="2:12" s="15" customFormat="1" ht="28.8" x14ac:dyDescent="0.3">
      <c r="B36" s="5" t="s">
        <v>12</v>
      </c>
      <c r="C36" s="19">
        <f>F36+G36+E36+D36</f>
        <v>467649.74</v>
      </c>
      <c r="D36" s="24">
        <v>467649.74</v>
      </c>
      <c r="E36" s="24">
        <v>0</v>
      </c>
      <c r="F36" s="24">
        <v>0</v>
      </c>
      <c r="G36" s="24">
        <v>0</v>
      </c>
      <c r="I36"/>
      <c r="K36"/>
      <c r="L36"/>
    </row>
    <row r="37" spans="2:12" s="15" customFormat="1" x14ac:dyDescent="0.3">
      <c r="B37"/>
      <c r="C37" s="6"/>
      <c r="D37"/>
      <c r="E37"/>
      <c r="F37"/>
      <c r="G37"/>
      <c r="H37"/>
      <c r="I37"/>
      <c r="K37"/>
      <c r="L37"/>
    </row>
    <row r="52" spans="20:27" x14ac:dyDescent="0.3">
      <c r="T52" s="20"/>
      <c r="U52" s="20"/>
      <c r="V52" s="20"/>
      <c r="W52" s="20"/>
      <c r="X52" s="20"/>
      <c r="Y52" s="20"/>
      <c r="Z52" s="20"/>
      <c r="AA52" s="20"/>
    </row>
    <row r="53" spans="20:27" x14ac:dyDescent="0.3">
      <c r="T53" s="20"/>
      <c r="U53" s="20"/>
      <c r="V53" s="20"/>
      <c r="W53" s="20"/>
      <c r="X53" s="20"/>
      <c r="Y53" s="20"/>
      <c r="Z53" s="20"/>
      <c r="AA53" s="20"/>
    </row>
    <row r="54" spans="20:27" x14ac:dyDescent="0.3">
      <c r="T54" s="20"/>
      <c r="U54" s="20"/>
      <c r="V54" s="20"/>
      <c r="W54" s="20"/>
      <c r="X54" s="20"/>
      <c r="Y54" s="20"/>
      <c r="Z54" s="20"/>
      <c r="AA54" s="20"/>
    </row>
    <row r="55" spans="20:27" x14ac:dyDescent="0.3">
      <c r="T55" s="20"/>
      <c r="U55" s="20"/>
      <c r="V55" s="20"/>
      <c r="W55" s="20"/>
      <c r="X55" s="20"/>
      <c r="Y55" s="20"/>
      <c r="Z55" s="20"/>
      <c r="AA55" s="20"/>
    </row>
    <row r="56" spans="20:27" x14ac:dyDescent="0.3">
      <c r="T56" s="20"/>
      <c r="U56" s="20"/>
      <c r="V56" s="20"/>
      <c r="W56" s="20"/>
      <c r="X56" s="20"/>
      <c r="Y56" s="20"/>
      <c r="Z56" s="20"/>
      <c r="AA56" s="20"/>
    </row>
    <row r="57" spans="20:27" x14ac:dyDescent="0.3">
      <c r="T57" s="20"/>
      <c r="U57" s="20"/>
      <c r="V57" s="20"/>
      <c r="W57" s="20"/>
      <c r="X57" s="20"/>
      <c r="Y57" s="20"/>
      <c r="Z57" s="20"/>
      <c r="AA57" s="20"/>
    </row>
    <row r="58" spans="20:27" x14ac:dyDescent="0.3">
      <c r="T58" s="20"/>
      <c r="U58" s="20"/>
      <c r="V58" s="20"/>
      <c r="W58" s="20"/>
      <c r="X58" s="20"/>
      <c r="Y58" s="20"/>
      <c r="Z58" s="20"/>
      <c r="AA58" s="20"/>
    </row>
    <row r="59" spans="20:27" x14ac:dyDescent="0.3">
      <c r="T59" s="20"/>
      <c r="U59" s="20"/>
      <c r="V59" s="20"/>
      <c r="W59" s="20"/>
      <c r="X59" s="20"/>
      <c r="Y59" s="20"/>
      <c r="Z59" s="20"/>
      <c r="AA59" s="20"/>
    </row>
    <row r="60" spans="20:27" x14ac:dyDescent="0.3">
      <c r="T60" s="20"/>
      <c r="U60" s="20"/>
      <c r="V60" s="20"/>
      <c r="W60" s="20"/>
      <c r="X60" s="20"/>
      <c r="Y60" s="20"/>
      <c r="Z60" s="20"/>
      <c r="AA60" s="20"/>
    </row>
    <row r="61" spans="20:27" x14ac:dyDescent="0.3">
      <c r="T61" s="20"/>
      <c r="U61" s="20"/>
      <c r="V61" s="20"/>
      <c r="W61" s="20"/>
      <c r="X61" s="20"/>
      <c r="Y61" s="20"/>
      <c r="Z61" s="20"/>
      <c r="AA61" s="20"/>
    </row>
    <row r="62" spans="20:27" x14ac:dyDescent="0.3">
      <c r="T62" s="20"/>
      <c r="U62" s="20"/>
      <c r="V62" s="20"/>
      <c r="W62" s="20"/>
      <c r="X62" s="20"/>
      <c r="Y62" s="20"/>
      <c r="Z62" s="20"/>
      <c r="AA62" s="20"/>
    </row>
    <row r="63" spans="20:27" x14ac:dyDescent="0.3">
      <c r="T63" s="20"/>
      <c r="U63" s="20"/>
      <c r="V63" s="20"/>
      <c r="W63" s="20"/>
      <c r="X63" s="20"/>
      <c r="Y63" s="20"/>
      <c r="Z63" s="20"/>
      <c r="AA63" s="20"/>
    </row>
    <row r="64" spans="20:27" x14ac:dyDescent="0.3">
      <c r="T64" s="20"/>
      <c r="U64" s="8"/>
      <c r="V64" s="20"/>
      <c r="W64" s="8"/>
      <c r="X64" s="20"/>
      <c r="Y64" s="20"/>
      <c r="Z64" s="20"/>
      <c r="AA64" s="20"/>
    </row>
    <row r="65" spans="20:27" x14ac:dyDescent="0.3">
      <c r="T65" s="20"/>
      <c r="U65" s="20"/>
      <c r="V65" s="20"/>
      <c r="W65" s="20"/>
      <c r="X65" s="20"/>
      <c r="Y65" s="20"/>
      <c r="Z65" s="20"/>
      <c r="AA65" s="20"/>
    </row>
    <row r="66" spans="20:27" x14ac:dyDescent="0.3">
      <c r="T66" s="20"/>
      <c r="U66" s="20"/>
      <c r="V66" s="20"/>
      <c r="W66" s="20"/>
      <c r="X66" s="20"/>
      <c r="Y66" s="20"/>
      <c r="Z66" s="20"/>
      <c r="AA66" s="20"/>
    </row>
    <row r="67" spans="20:27" x14ac:dyDescent="0.3">
      <c r="T67" s="20"/>
      <c r="W67" s="20"/>
      <c r="X67" s="20"/>
      <c r="Y67" s="20"/>
      <c r="Z67" s="20"/>
      <c r="AA67" s="20"/>
    </row>
    <row r="68" spans="20:27" x14ac:dyDescent="0.3">
      <c r="T68" s="20"/>
      <c r="U68" s="20"/>
      <c r="V68" s="20"/>
      <c r="W68" s="20"/>
      <c r="X68" s="20"/>
      <c r="Y68" s="20"/>
      <c r="Z68" s="20"/>
      <c r="AA68" s="20"/>
    </row>
    <row r="69" spans="20:27" x14ac:dyDescent="0.3">
      <c r="T69" s="20"/>
      <c r="U69" s="20"/>
      <c r="V69" s="20"/>
      <c r="W69" s="20"/>
      <c r="X69" s="20"/>
      <c r="Y69" s="20"/>
      <c r="Z69" s="20"/>
      <c r="AA69" s="20"/>
    </row>
    <row r="70" spans="20:27" x14ac:dyDescent="0.3">
      <c r="T70" s="20"/>
      <c r="U70" s="20"/>
      <c r="V70" s="20"/>
      <c r="W70" s="20"/>
      <c r="X70" s="20"/>
      <c r="Y70" s="20"/>
      <c r="Z70" s="20"/>
      <c r="AA70" s="20"/>
    </row>
    <row r="71" spans="20:27" x14ac:dyDescent="0.3">
      <c r="T71" s="20"/>
      <c r="U71" s="20"/>
      <c r="V71" s="20"/>
      <c r="W71" s="20"/>
      <c r="X71" s="20"/>
      <c r="Y71" s="20"/>
      <c r="Z71" s="20"/>
      <c r="AA71" s="20"/>
    </row>
  </sheetData>
  <mergeCells count="18">
    <mergeCell ref="G15:G16"/>
    <mergeCell ref="H15:H16"/>
    <mergeCell ref="A15:A16"/>
    <mergeCell ref="B15:B16"/>
    <mergeCell ref="C15:C16"/>
    <mergeCell ref="D15:D16"/>
    <mergeCell ref="E15:E16"/>
    <mergeCell ref="F15:F16"/>
    <mergeCell ref="B1:H1"/>
    <mergeCell ref="C2:H2"/>
    <mergeCell ref="A3:A4"/>
    <mergeCell ref="B3:B4"/>
    <mergeCell ref="C3:C4"/>
    <mergeCell ref="D3:D4"/>
    <mergeCell ref="E3:E4"/>
    <mergeCell ref="F3:F4"/>
    <mergeCell ref="G3:G4"/>
    <mergeCell ref="H3:H4"/>
  </mergeCells>
  <pageMargins left="0.6692913385826772" right="0.15748031496062992" top="0.11811023622047245" bottom="0.11811023622047245" header="0.31496062992125984" footer="0.31496062992125984"/>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4o. TRIMESTRE</vt:lpstr>
      <vt:lpstr>3o. TRIMESTRE 2025</vt:lpstr>
      <vt:lpstr>2o TRIMESTRE (TODAS)</vt:lpstr>
      <vt:lpstr>'2o TRIMESTRE (TODAS)'!Área_de_impresión</vt:lpstr>
      <vt:lpstr>'3o. TRIMESTRE 2025'!Área_de_impresión</vt:lpstr>
      <vt:lpstr>'4o.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Fernando Garcia Perez</dc:creator>
  <cp:lastModifiedBy>Jesus Fernando Garcia Perez</cp:lastModifiedBy>
  <cp:lastPrinted>2015-09-02T14:22:58Z</cp:lastPrinted>
  <dcterms:created xsi:type="dcterms:W3CDTF">2010-12-28T21:03:08Z</dcterms:created>
  <dcterms:modified xsi:type="dcterms:W3CDTF">2025-10-09T16:28:24Z</dcterms:modified>
</cp:coreProperties>
</file>